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 Warren\Warren B\My Net\A My Sites\My House  Loan\"/>
    </mc:Choice>
  </mc:AlternateContent>
  <xr:revisionPtr revIDLastSave="0" documentId="8_{4B09AA93-424C-49F0-856C-E46D570DD30B}" xr6:coauthVersionLast="47" xr6:coauthVersionMax="47" xr10:uidLastSave="{00000000-0000-0000-0000-000000000000}"/>
  <bookViews>
    <workbookView xWindow="-120" yWindow="-120" windowWidth="29040" windowHeight="15720" xr2:uid="{79CA513E-091B-4797-96E0-5066982E6ED1}"/>
  </bookViews>
  <sheets>
    <sheet name="Form" sheetId="1" r:id="rId1"/>
    <sheet name="Data FP" sheetId="2" state="hidden" r:id="rId2"/>
    <sheet name="Data FT" sheetId="4" state="hidden" r:id="rId3"/>
    <sheet name="irh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S3" i="4"/>
  <c r="J34" i="1"/>
  <c r="J32" i="1"/>
  <c r="U2" i="4"/>
  <c r="H17" i="1"/>
  <c r="J28" i="1"/>
  <c r="F17" i="1"/>
  <c r="N9" i="4"/>
  <c r="W2" i="4"/>
  <c r="G3" i="4"/>
  <c r="P715" i="4"/>
  <c r="P703" i="4"/>
  <c r="P691" i="4"/>
  <c r="P679" i="4"/>
  <c r="P667" i="4"/>
  <c r="P655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14" i="4"/>
  <c r="M13" i="4"/>
  <c r="M12" i="4"/>
  <c r="M11" i="4"/>
  <c r="M10" i="4"/>
  <c r="M9" i="4"/>
  <c r="L9" i="4"/>
  <c r="L10" i="4"/>
  <c r="L11" i="4"/>
  <c r="L12" i="4"/>
  <c r="L13" i="4"/>
  <c r="L14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I793" i="4"/>
  <c r="I782" i="4"/>
  <c r="I769" i="4"/>
  <c r="I757" i="4"/>
  <c r="I745" i="4"/>
  <c r="I734" i="4"/>
  <c r="I721" i="4"/>
  <c r="I709" i="4"/>
  <c r="I697" i="4"/>
  <c r="I686" i="4"/>
  <c r="I673" i="4"/>
  <c r="I66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H27" i="4"/>
  <c r="H39" i="4" s="1"/>
  <c r="H51" i="4" s="1"/>
  <c r="G27" i="4"/>
  <c r="G26" i="4"/>
  <c r="G25" i="4"/>
  <c r="G24" i="4"/>
  <c r="G23" i="4"/>
  <c r="G22" i="4"/>
  <c r="G21" i="4"/>
  <c r="B21" i="4"/>
  <c r="B33" i="4" s="1"/>
  <c r="B45" i="4" s="1"/>
  <c r="B57" i="4" s="1"/>
  <c r="B69" i="4" s="1"/>
  <c r="B81" i="4" s="1"/>
  <c r="B93" i="4" s="1"/>
  <c r="B105" i="4" s="1"/>
  <c r="B117" i="4" s="1"/>
  <c r="B129" i="4" s="1"/>
  <c r="B141" i="4" s="1"/>
  <c r="B153" i="4" s="1"/>
  <c r="B165" i="4" s="1"/>
  <c r="B177" i="4" s="1"/>
  <c r="B189" i="4" s="1"/>
  <c r="B201" i="4" s="1"/>
  <c r="B213" i="4" s="1"/>
  <c r="B225" i="4" s="1"/>
  <c r="B237" i="4" s="1"/>
  <c r="B249" i="4" s="1"/>
  <c r="B261" i="4" s="1"/>
  <c r="B273" i="4" s="1"/>
  <c r="B285" i="4" s="1"/>
  <c r="B297" i="4" s="1"/>
  <c r="B309" i="4" s="1"/>
  <c r="B321" i="4" s="1"/>
  <c r="B333" i="4" s="1"/>
  <c r="B345" i="4" s="1"/>
  <c r="B357" i="4" s="1"/>
  <c r="B369" i="4" s="1"/>
  <c r="B381" i="4" s="1"/>
  <c r="B393" i="4" s="1"/>
  <c r="B405" i="4" s="1"/>
  <c r="B417" i="4" s="1"/>
  <c r="B429" i="4" s="1"/>
  <c r="B441" i="4" s="1"/>
  <c r="B453" i="4" s="1"/>
  <c r="B465" i="4" s="1"/>
  <c r="B477" i="4" s="1"/>
  <c r="B489" i="4" s="1"/>
  <c r="B501" i="4" s="1"/>
  <c r="B513" i="4" s="1"/>
  <c r="B525" i="4" s="1"/>
  <c r="B537" i="4" s="1"/>
  <c r="B549" i="4" s="1"/>
  <c r="B561" i="4" s="1"/>
  <c r="B573" i="4" s="1"/>
  <c r="B585" i="4" s="1"/>
  <c r="B597" i="4" s="1"/>
  <c r="B609" i="4" s="1"/>
  <c r="B621" i="4" s="1"/>
  <c r="G20" i="4"/>
  <c r="G19" i="4"/>
  <c r="G18" i="4"/>
  <c r="G17" i="4"/>
  <c r="G16" i="4"/>
  <c r="G15" i="4"/>
  <c r="G14" i="4"/>
  <c r="G13" i="4"/>
  <c r="G12" i="4"/>
  <c r="G11" i="4"/>
  <c r="G10" i="4"/>
  <c r="G9" i="4"/>
  <c r="F4" i="4"/>
  <c r="F2" i="4"/>
  <c r="F1" i="4"/>
  <c r="J245" i="4" s="1"/>
  <c r="M245" i="4" s="1"/>
  <c r="X2" i="2"/>
  <c r="F3" i="4" l="1"/>
  <c r="O9" i="4"/>
  <c r="Q9" i="4" s="1"/>
  <c r="U9" i="4"/>
  <c r="N10" i="4" s="1"/>
  <c r="R9" i="4"/>
  <c r="T9" i="4"/>
  <c r="H176" i="4"/>
  <c r="J167" i="4"/>
  <c r="M167" i="4" s="1"/>
  <c r="J137" i="4"/>
  <c r="M137" i="4" s="1"/>
  <c r="J33" i="4"/>
  <c r="L33" i="4" s="1"/>
  <c r="J44" i="4"/>
  <c r="L44" i="4" s="1"/>
  <c r="J220" i="4"/>
  <c r="M220" i="4" s="1"/>
  <c r="J85" i="4"/>
  <c r="L85" i="4" s="1"/>
  <c r="J199" i="4"/>
  <c r="M199" i="4" s="1"/>
  <c r="J26" i="4"/>
  <c r="L26" i="4" s="1"/>
  <c r="J138" i="4"/>
  <c r="M138" i="4" s="1"/>
  <c r="J160" i="4"/>
  <c r="M160" i="4" s="1"/>
  <c r="J189" i="4"/>
  <c r="L189" i="4" s="1"/>
  <c r="J129" i="4"/>
  <c r="L129" i="4" s="1"/>
  <c r="J212" i="4"/>
  <c r="L212" i="4" s="1"/>
  <c r="J68" i="4"/>
  <c r="L68" i="4" s="1"/>
  <c r="J108" i="4"/>
  <c r="L108" i="4" s="1"/>
  <c r="J28" i="4"/>
  <c r="M28" i="4" s="1"/>
  <c r="J89" i="4"/>
  <c r="M89" i="4" s="1"/>
  <c r="J153" i="4"/>
  <c r="M153" i="4" s="1"/>
  <c r="J172" i="4"/>
  <c r="M172" i="4" s="1"/>
  <c r="J120" i="4"/>
  <c r="M120" i="4" s="1"/>
  <c r="J60" i="4"/>
  <c r="L60" i="4" s="1"/>
  <c r="J81" i="4"/>
  <c r="L81" i="4" s="1"/>
  <c r="J164" i="4"/>
  <c r="L164" i="4" s="1"/>
  <c r="J22" i="4"/>
  <c r="L22" i="4" s="1"/>
  <c r="J174" i="4"/>
  <c r="M174" i="4" s="1"/>
  <c r="J97" i="4"/>
  <c r="L97" i="4" s="1"/>
  <c r="J113" i="4"/>
  <c r="M113" i="4" s="1"/>
  <c r="J42" i="4"/>
  <c r="M42" i="4" s="1"/>
  <c r="J104" i="4"/>
  <c r="L104" i="4" s="1"/>
  <c r="J166" i="4"/>
  <c r="M166" i="4" s="1"/>
  <c r="J241" i="4"/>
  <c r="L241" i="4" s="1"/>
  <c r="J46" i="4"/>
  <c r="M46" i="4" s="1"/>
  <c r="J30" i="4"/>
  <c r="M30" i="4" s="1"/>
  <c r="J71" i="4"/>
  <c r="L71" i="4" s="1"/>
  <c r="J250" i="4"/>
  <c r="M250" i="4" s="1"/>
  <c r="J187" i="4"/>
  <c r="M187" i="4" s="1"/>
  <c r="J203" i="4"/>
  <c r="M203" i="4" s="1"/>
  <c r="J233" i="4"/>
  <c r="M233" i="4" s="1"/>
  <c r="J234" i="4"/>
  <c r="M234" i="4" s="1"/>
  <c r="J216" i="4"/>
  <c r="M216" i="4" s="1"/>
  <c r="J225" i="4"/>
  <c r="L225" i="4" s="1"/>
  <c r="I649" i="4"/>
  <c r="J54" i="4"/>
  <c r="L54" i="4" s="1"/>
  <c r="J92" i="4"/>
  <c r="L92" i="4" s="1"/>
  <c r="J151" i="4"/>
  <c r="M151" i="4" s="1"/>
  <c r="J45" i="4"/>
  <c r="L45" i="4" s="1"/>
  <c r="J64" i="4"/>
  <c r="M64" i="4" s="1"/>
  <c r="J121" i="4"/>
  <c r="M121" i="4" s="1"/>
  <c r="J188" i="4"/>
  <c r="L188" i="4" s="1"/>
  <c r="J102" i="4"/>
  <c r="M102" i="4" s="1"/>
  <c r="J55" i="4"/>
  <c r="M55" i="4" s="1"/>
  <c r="J180" i="4"/>
  <c r="M180" i="4" s="1"/>
  <c r="J198" i="4"/>
  <c r="M198" i="4" s="1"/>
  <c r="J217" i="4"/>
  <c r="M217" i="4" s="1"/>
  <c r="J248" i="4"/>
  <c r="L248" i="4" s="1"/>
  <c r="J77" i="4"/>
  <c r="M77" i="4" s="1"/>
  <c r="J105" i="4"/>
  <c r="M105" i="4" s="1"/>
  <c r="J145" i="4"/>
  <c r="L145" i="4" s="1"/>
  <c r="J173" i="4"/>
  <c r="M173" i="4" s="1"/>
  <c r="J182" i="4"/>
  <c r="L182" i="4" s="1"/>
  <c r="J190" i="4"/>
  <c r="M190" i="4" s="1"/>
  <c r="J249" i="4"/>
  <c r="L249" i="4" s="1"/>
  <c r="I50" i="4"/>
  <c r="J15" i="4"/>
  <c r="J56" i="4"/>
  <c r="L56" i="4" s="1"/>
  <c r="J90" i="4"/>
  <c r="M90" i="4" s="1"/>
  <c r="J106" i="4"/>
  <c r="L106" i="4" s="1"/>
  <c r="J122" i="4"/>
  <c r="J142" i="4"/>
  <c r="M142" i="4" s="1"/>
  <c r="J168" i="4"/>
  <c r="M168" i="4" s="1"/>
  <c r="J201" i="4"/>
  <c r="L201" i="4" s="1"/>
  <c r="J235" i="4"/>
  <c r="J254" i="4"/>
  <c r="L254" i="4" s="1"/>
  <c r="I374" i="4"/>
  <c r="J152" i="4"/>
  <c r="L152" i="4" s="1"/>
  <c r="J161" i="4"/>
  <c r="M161" i="4" s="1"/>
  <c r="J186" i="4"/>
  <c r="J193" i="4"/>
  <c r="J218" i="4"/>
  <c r="L218" i="4" s="1"/>
  <c r="J41" i="4"/>
  <c r="M41" i="4" s="1"/>
  <c r="J76" i="4"/>
  <c r="M76" i="4" s="1"/>
  <c r="J84" i="4"/>
  <c r="J91" i="4"/>
  <c r="J107" i="4"/>
  <c r="L107" i="4" s="1"/>
  <c r="J116" i="4"/>
  <c r="M116" i="4" s="1"/>
  <c r="I146" i="4"/>
  <c r="J202" i="4"/>
  <c r="M202" i="4" s="1"/>
  <c r="J228" i="4"/>
  <c r="M228" i="4" s="1"/>
  <c r="I207" i="4"/>
  <c r="J20" i="4"/>
  <c r="J27" i="4"/>
  <c r="L27" i="4" s="1"/>
  <c r="J70" i="4"/>
  <c r="L70" i="4" s="1"/>
  <c r="J78" i="4"/>
  <c r="J86" i="4"/>
  <c r="M86" i="4" s="1"/>
  <c r="J93" i="4"/>
  <c r="L93" i="4" s="1"/>
  <c r="J119" i="4"/>
  <c r="L119" i="4" s="1"/>
  <c r="J181" i="4"/>
  <c r="J204" i="4"/>
  <c r="M204" i="4" s="1"/>
  <c r="J214" i="4"/>
  <c r="M214" i="4" s="1"/>
  <c r="I362" i="4"/>
  <c r="I530" i="4"/>
  <c r="I170" i="4"/>
  <c r="I278" i="4"/>
  <c r="I302" i="4"/>
  <c r="I326" i="4"/>
  <c r="I350" i="4"/>
  <c r="I398" i="4"/>
  <c r="I422" i="4"/>
  <c r="I446" i="4"/>
  <c r="I470" i="4"/>
  <c r="I494" i="4"/>
  <c r="I518" i="4"/>
  <c r="I542" i="4"/>
  <c r="I566" i="4"/>
  <c r="I590" i="4"/>
  <c r="I614" i="4"/>
  <c r="L245" i="4"/>
  <c r="I86" i="4"/>
  <c r="I290" i="4"/>
  <c r="I482" i="4"/>
  <c r="I111" i="4"/>
  <c r="I554" i="4"/>
  <c r="I74" i="4"/>
  <c r="I230" i="4"/>
  <c r="I386" i="4"/>
  <c r="I602" i="4"/>
  <c r="I38" i="4"/>
  <c r="I254" i="4"/>
  <c r="M129" i="4"/>
  <c r="I338" i="4"/>
  <c r="I506" i="4"/>
  <c r="I134" i="4"/>
  <c r="I266" i="4"/>
  <c r="I434" i="4"/>
  <c r="J16" i="4"/>
  <c r="J23" i="4"/>
  <c r="J36" i="4"/>
  <c r="J49" i="4"/>
  <c r="J57" i="4"/>
  <c r="J72" i="4"/>
  <c r="I98" i="4"/>
  <c r="J124" i="4"/>
  <c r="J132" i="4"/>
  <c r="J139" i="4"/>
  <c r="J154" i="4"/>
  <c r="J169" i="4"/>
  <c r="I218" i="4"/>
  <c r="J221" i="4"/>
  <c r="J229" i="4"/>
  <c r="J236" i="4"/>
  <c r="J251" i="4"/>
  <c r="I638" i="4"/>
  <c r="I410" i="4"/>
  <c r="I194" i="4"/>
  <c r="I26" i="4"/>
  <c r="J29" i="4"/>
  <c r="J43" i="4"/>
  <c r="J65" i="4"/>
  <c r="J94" i="4"/>
  <c r="J103" i="4"/>
  <c r="J118" i="4"/>
  <c r="I159" i="4"/>
  <c r="J177" i="4"/>
  <c r="J185" i="4"/>
  <c r="J200" i="4"/>
  <c r="J215" i="4"/>
  <c r="L167" i="4"/>
  <c r="F5" i="4"/>
  <c r="J17" i="4"/>
  <c r="J24" i="4"/>
  <c r="J37" i="4"/>
  <c r="J58" i="4"/>
  <c r="J73" i="4"/>
  <c r="I122" i="4"/>
  <c r="J125" i="4"/>
  <c r="J133" i="4"/>
  <c r="J140" i="4"/>
  <c r="J155" i="4"/>
  <c r="J170" i="4"/>
  <c r="J208" i="4"/>
  <c r="J222" i="4"/>
  <c r="J230" i="4"/>
  <c r="J237" i="4"/>
  <c r="J246" i="4"/>
  <c r="J252" i="4"/>
  <c r="I458" i="4"/>
  <c r="I578" i="4"/>
  <c r="M68" i="4"/>
  <c r="I314" i="4"/>
  <c r="I626" i="4"/>
  <c r="I63" i="4"/>
  <c r="I242" i="4"/>
  <c r="J25" i="4"/>
  <c r="J38" i="4"/>
  <c r="J59" i="4"/>
  <c r="J74" i="4"/>
  <c r="J112" i="4"/>
  <c r="J126" i="4"/>
  <c r="J134" i="4"/>
  <c r="J141" i="4"/>
  <c r="J150" i="4"/>
  <c r="J156" i="4"/>
  <c r="I182" i="4"/>
  <c r="J209" i="4"/>
  <c r="J238" i="4"/>
  <c r="J247" i="4"/>
  <c r="H63" i="4"/>
  <c r="J51" i="4"/>
  <c r="J18" i="4"/>
  <c r="J34" i="4"/>
  <c r="J39" i="4"/>
  <c r="J50" i="4"/>
  <c r="J61" i="4"/>
  <c r="J66" i="4"/>
  <c r="J82" i="4"/>
  <c r="J98" i="4"/>
  <c r="J109" i="4"/>
  <c r="J114" i="4"/>
  <c r="J130" i="4"/>
  <c r="J146" i="4"/>
  <c r="J157" i="4"/>
  <c r="J162" i="4"/>
  <c r="J178" i="4"/>
  <c r="J194" i="4"/>
  <c r="J205" i="4"/>
  <c r="J210" i="4"/>
  <c r="J226" i="4"/>
  <c r="J242" i="4"/>
  <c r="J253" i="4"/>
  <c r="J19" i="4"/>
  <c r="J35" i="4"/>
  <c r="J40" i="4"/>
  <c r="J62" i="4"/>
  <c r="J67" i="4"/>
  <c r="J83" i="4"/>
  <c r="J88" i="4"/>
  <c r="J110" i="4"/>
  <c r="J115" i="4"/>
  <c r="J131" i="4"/>
  <c r="J136" i="4"/>
  <c r="J158" i="4"/>
  <c r="J163" i="4"/>
  <c r="J179" i="4"/>
  <c r="J184" i="4"/>
  <c r="J206" i="4"/>
  <c r="J211" i="4"/>
  <c r="J227" i="4"/>
  <c r="J232" i="4"/>
  <c r="J31" i="4"/>
  <c r="J47" i="4"/>
  <c r="J52" i="4"/>
  <c r="J79" i="4"/>
  <c r="J95" i="4"/>
  <c r="J100" i="4"/>
  <c r="J127" i="4"/>
  <c r="J143" i="4"/>
  <c r="J148" i="4"/>
  <c r="J175" i="4"/>
  <c r="J191" i="4"/>
  <c r="J196" i="4"/>
  <c r="J223" i="4"/>
  <c r="J239" i="4"/>
  <c r="J244" i="4"/>
  <c r="J21" i="4"/>
  <c r="J32" i="4"/>
  <c r="J48" i="4"/>
  <c r="J53" i="4"/>
  <c r="J69" i="4"/>
  <c r="J80" i="4"/>
  <c r="J96" i="4"/>
  <c r="J101" i="4"/>
  <c r="J117" i="4"/>
  <c r="J128" i="4"/>
  <c r="J144" i="4"/>
  <c r="J149" i="4"/>
  <c r="J165" i="4"/>
  <c r="J176" i="4"/>
  <c r="J192" i="4"/>
  <c r="J197" i="4"/>
  <c r="J213" i="4"/>
  <c r="J224" i="4"/>
  <c r="J240" i="4"/>
  <c r="N9" i="2"/>
  <c r="O641" i="2"/>
  <c r="P716" i="2"/>
  <c r="P704" i="2"/>
  <c r="P692" i="2"/>
  <c r="P680" i="2"/>
  <c r="P668" i="2"/>
  <c r="P656" i="2"/>
  <c r="I62" i="3"/>
  <c r="I61" i="3"/>
  <c r="I60" i="3"/>
  <c r="I59" i="3"/>
  <c r="I58" i="3"/>
  <c r="I57" i="3"/>
  <c r="E6" i="3"/>
  <c r="F11" i="3" s="1"/>
  <c r="I794" i="2"/>
  <c r="I783" i="2"/>
  <c r="I770" i="2"/>
  <c r="I758" i="2"/>
  <c r="I746" i="2"/>
  <c r="I735" i="2"/>
  <c r="I722" i="2"/>
  <c r="I710" i="2"/>
  <c r="I698" i="2"/>
  <c r="I687" i="2"/>
  <c r="I674" i="2"/>
  <c r="I662" i="2"/>
  <c r="F3" i="2"/>
  <c r="F4" i="2"/>
  <c r="M201" i="4" l="1"/>
  <c r="L168" i="4"/>
  <c r="L217" i="4"/>
  <c r="L153" i="4"/>
  <c r="L142" i="4"/>
  <c r="M97" i="4"/>
  <c r="M85" i="4"/>
  <c r="S9" i="4"/>
  <c r="W9" i="4"/>
  <c r="M22" i="4"/>
  <c r="L113" i="4"/>
  <c r="M212" i="4"/>
  <c r="L166" i="4"/>
  <c r="M188" i="4"/>
  <c r="L199" i="4"/>
  <c r="U10" i="4"/>
  <c r="M44" i="4"/>
  <c r="L89" i="4"/>
  <c r="L180" i="4"/>
  <c r="L216" i="4"/>
  <c r="M225" i="4"/>
  <c r="L28" i="4"/>
  <c r="M108" i="4"/>
  <c r="L220" i="4"/>
  <c r="L234" i="4"/>
  <c r="M104" i="4"/>
  <c r="L203" i="4"/>
  <c r="M33" i="4"/>
  <c r="L42" i="4"/>
  <c r="M249" i="4"/>
  <c r="L233" i="4"/>
  <c r="L174" i="4"/>
  <c r="L187" i="4"/>
  <c r="M182" i="4"/>
  <c r="L160" i="4"/>
  <c r="L190" i="4"/>
  <c r="M26" i="4"/>
  <c r="R10" i="4"/>
  <c r="O10" i="4"/>
  <c r="Q10" i="4" s="1"/>
  <c r="T10" i="4"/>
  <c r="W10" i="4" s="1"/>
  <c r="L41" i="4"/>
  <c r="L214" i="4"/>
  <c r="M81" i="4"/>
  <c r="L76" i="4"/>
  <c r="M71" i="4"/>
  <c r="F61" i="3"/>
  <c r="F62" i="3"/>
  <c r="L55" i="4"/>
  <c r="L250" i="4"/>
  <c r="L137" i="4"/>
  <c r="M164" i="4"/>
  <c r="L204" i="4"/>
  <c r="M189" i="4"/>
  <c r="M54" i="4"/>
  <c r="L138" i="4"/>
  <c r="M241" i="4"/>
  <c r="L30" i="4"/>
  <c r="L77" i="4"/>
  <c r="L198" i="4"/>
  <c r="M60" i="4"/>
  <c r="L172" i="4"/>
  <c r="L46" i="4"/>
  <c r="L120" i="4"/>
  <c r="M92" i="4"/>
  <c r="M248" i="4"/>
  <c r="L102" i="4"/>
  <c r="M218" i="4"/>
  <c r="M45" i="4"/>
  <c r="L105" i="4"/>
  <c r="L64" i="4"/>
  <c r="L151" i="4"/>
  <c r="L121" i="4"/>
  <c r="L173" i="4"/>
  <c r="M152" i="4"/>
  <c r="L202" i="4"/>
  <c r="L116" i="4"/>
  <c r="M145" i="4"/>
  <c r="M93" i="4"/>
  <c r="L161" i="4"/>
  <c r="M78" i="4"/>
  <c r="L78" i="4"/>
  <c r="L15" i="4"/>
  <c r="M15" i="4"/>
  <c r="L193" i="4"/>
  <c r="M193" i="4"/>
  <c r="M186" i="4"/>
  <c r="L186" i="4"/>
  <c r="L90" i="4"/>
  <c r="M119" i="4"/>
  <c r="L20" i="4"/>
  <c r="M20" i="4"/>
  <c r="L228" i="4"/>
  <c r="M70" i="4"/>
  <c r="M91" i="4"/>
  <c r="L91" i="4"/>
  <c r="M235" i="4"/>
  <c r="L235" i="4"/>
  <c r="M106" i="4"/>
  <c r="M56" i="4"/>
  <c r="L84" i="4"/>
  <c r="M84" i="4"/>
  <c r="L86" i="4"/>
  <c r="M107" i="4"/>
  <c r="M27" i="4"/>
  <c r="M254" i="4"/>
  <c r="L181" i="4"/>
  <c r="M181" i="4"/>
  <c r="L122" i="4"/>
  <c r="M122" i="4"/>
  <c r="M226" i="4"/>
  <c r="L226" i="4"/>
  <c r="M126" i="4"/>
  <c r="L126" i="4"/>
  <c r="L155" i="4"/>
  <c r="M155" i="4"/>
  <c r="M185" i="4"/>
  <c r="L185" i="4"/>
  <c r="M124" i="4"/>
  <c r="L124" i="4"/>
  <c r="M98" i="4"/>
  <c r="L98" i="4"/>
  <c r="M244" i="4"/>
  <c r="L244" i="4"/>
  <c r="L66" i="4"/>
  <c r="M66" i="4"/>
  <c r="L112" i="4"/>
  <c r="M112" i="4"/>
  <c r="L140" i="4"/>
  <c r="M140" i="4"/>
  <c r="L177" i="4"/>
  <c r="M177" i="4"/>
  <c r="M131" i="4"/>
  <c r="L131" i="4"/>
  <c r="L144" i="4"/>
  <c r="M144" i="4"/>
  <c r="M61" i="4"/>
  <c r="L61" i="4"/>
  <c r="L74" i="4"/>
  <c r="M74" i="4"/>
  <c r="L133" i="4"/>
  <c r="M133" i="4"/>
  <c r="M72" i="4"/>
  <c r="L72" i="4"/>
  <c r="L21" i="4"/>
  <c r="M21" i="4"/>
  <c r="M232" i="4"/>
  <c r="L232" i="4"/>
  <c r="L59" i="4"/>
  <c r="M59" i="4"/>
  <c r="M125" i="4"/>
  <c r="L125" i="4"/>
  <c r="L118" i="4"/>
  <c r="M118" i="4"/>
  <c r="M251" i="4"/>
  <c r="L251" i="4"/>
  <c r="M57" i="4"/>
  <c r="L57" i="4"/>
  <c r="L165" i="4"/>
  <c r="M165" i="4"/>
  <c r="M149" i="4"/>
  <c r="L149" i="4"/>
  <c r="M210" i="4"/>
  <c r="L210" i="4"/>
  <c r="M205" i="4"/>
  <c r="L205" i="4"/>
  <c r="L117" i="4"/>
  <c r="M117" i="4"/>
  <c r="M191" i="4"/>
  <c r="L191" i="4"/>
  <c r="M227" i="4"/>
  <c r="L227" i="4"/>
  <c r="M83" i="4"/>
  <c r="L83" i="4"/>
  <c r="M178" i="4"/>
  <c r="L178" i="4"/>
  <c r="M39" i="4"/>
  <c r="L39" i="4"/>
  <c r="M247" i="4"/>
  <c r="L247" i="4"/>
  <c r="L38" i="4"/>
  <c r="M38" i="4"/>
  <c r="L103" i="4"/>
  <c r="M103" i="4"/>
  <c r="L236" i="4"/>
  <c r="M236" i="4"/>
  <c r="L49" i="4"/>
  <c r="M49" i="4"/>
  <c r="M196" i="4"/>
  <c r="L196" i="4"/>
  <c r="M88" i="4"/>
  <c r="L88" i="4"/>
  <c r="M175" i="4"/>
  <c r="L175" i="4"/>
  <c r="M67" i="4"/>
  <c r="L67" i="4"/>
  <c r="L162" i="4"/>
  <c r="M162" i="4"/>
  <c r="L34" i="4"/>
  <c r="M34" i="4"/>
  <c r="M238" i="4"/>
  <c r="L238" i="4"/>
  <c r="M25" i="4"/>
  <c r="L25" i="4"/>
  <c r="M252" i="4"/>
  <c r="L252" i="4"/>
  <c r="M73" i="4"/>
  <c r="L73" i="4"/>
  <c r="M94" i="4"/>
  <c r="L94" i="4"/>
  <c r="M229" i="4"/>
  <c r="L229" i="4"/>
  <c r="M36" i="4"/>
  <c r="L36" i="4"/>
  <c r="L170" i="4"/>
  <c r="M170" i="4"/>
  <c r="L200" i="4"/>
  <c r="M200" i="4"/>
  <c r="L82" i="4"/>
  <c r="M82" i="4"/>
  <c r="M31" i="4"/>
  <c r="L31" i="4"/>
  <c r="L194" i="4"/>
  <c r="M194" i="4"/>
  <c r="L80" i="4"/>
  <c r="M80" i="4"/>
  <c r="L18" i="4"/>
  <c r="M18" i="4"/>
  <c r="M209" i="4"/>
  <c r="L209" i="4"/>
  <c r="M246" i="4"/>
  <c r="L246" i="4"/>
  <c r="L58" i="4"/>
  <c r="M58" i="4"/>
  <c r="M65" i="4"/>
  <c r="L65" i="4"/>
  <c r="M221" i="4"/>
  <c r="L221" i="4"/>
  <c r="L23" i="4"/>
  <c r="M23" i="4"/>
  <c r="M79" i="4"/>
  <c r="L79" i="4"/>
  <c r="L47" i="4"/>
  <c r="M47" i="4"/>
  <c r="M240" i="4"/>
  <c r="L240" i="4"/>
  <c r="M157" i="4"/>
  <c r="L157" i="4"/>
  <c r="L213" i="4"/>
  <c r="M213" i="4"/>
  <c r="L69" i="4"/>
  <c r="M69" i="4"/>
  <c r="L143" i="4"/>
  <c r="M143" i="4"/>
  <c r="M184" i="4"/>
  <c r="L184" i="4"/>
  <c r="M40" i="4"/>
  <c r="L40" i="4"/>
  <c r="M146" i="4"/>
  <c r="L146" i="4"/>
  <c r="M51" i="4"/>
  <c r="L51" i="4"/>
  <c r="L237" i="4"/>
  <c r="M237" i="4"/>
  <c r="L37" i="4"/>
  <c r="M37" i="4"/>
  <c r="L43" i="4"/>
  <c r="M43" i="4"/>
  <c r="M16" i="4"/>
  <c r="L16" i="4"/>
  <c r="M52" i="4"/>
  <c r="L52" i="4"/>
  <c r="M115" i="4"/>
  <c r="L115" i="4"/>
  <c r="M223" i="4"/>
  <c r="L223" i="4"/>
  <c r="M50" i="4"/>
  <c r="L50" i="4"/>
  <c r="L96" i="4"/>
  <c r="M96" i="4"/>
  <c r="L224" i="4"/>
  <c r="M224" i="4"/>
  <c r="M148" i="4"/>
  <c r="L148" i="4"/>
  <c r="M53" i="4"/>
  <c r="L53" i="4"/>
  <c r="M179" i="4"/>
  <c r="L179" i="4"/>
  <c r="M35" i="4"/>
  <c r="L35" i="4"/>
  <c r="L130" i="4"/>
  <c r="M130" i="4"/>
  <c r="L156" i="4"/>
  <c r="M156" i="4"/>
  <c r="L230" i="4"/>
  <c r="M230" i="4"/>
  <c r="M24" i="4"/>
  <c r="L24" i="4"/>
  <c r="M29" i="4"/>
  <c r="L29" i="4"/>
  <c r="M169" i="4"/>
  <c r="L169" i="4"/>
  <c r="L242" i="4"/>
  <c r="M242" i="4"/>
  <c r="M239" i="4"/>
  <c r="L239" i="4"/>
  <c r="L128" i="4"/>
  <c r="M128" i="4"/>
  <c r="M101" i="4"/>
  <c r="L101" i="4"/>
  <c r="M62" i="4"/>
  <c r="L62" i="4"/>
  <c r="L100" i="4"/>
  <c r="M100" i="4"/>
  <c r="M114" i="4"/>
  <c r="L114" i="4"/>
  <c r="M150" i="4"/>
  <c r="L150" i="4"/>
  <c r="L222" i="4"/>
  <c r="M222" i="4"/>
  <c r="M17" i="4"/>
  <c r="L17" i="4"/>
  <c r="L154" i="4"/>
  <c r="M154" i="4"/>
  <c r="M136" i="4"/>
  <c r="L136" i="4"/>
  <c r="M134" i="4"/>
  <c r="L134" i="4"/>
  <c r="L132" i="4"/>
  <c r="M132" i="4"/>
  <c r="M110" i="4"/>
  <c r="L110" i="4"/>
  <c r="L211" i="4"/>
  <c r="M211" i="4"/>
  <c r="L206" i="4"/>
  <c r="M206" i="4"/>
  <c r="M197" i="4"/>
  <c r="L197" i="4"/>
  <c r="M127" i="4"/>
  <c r="L127" i="4"/>
  <c r="M192" i="4"/>
  <c r="L192" i="4"/>
  <c r="L48" i="4"/>
  <c r="M48" i="4"/>
  <c r="L163" i="4"/>
  <c r="M163" i="4"/>
  <c r="M19" i="4"/>
  <c r="L19" i="4"/>
  <c r="L176" i="4"/>
  <c r="M176" i="4"/>
  <c r="L32" i="4"/>
  <c r="M32" i="4"/>
  <c r="L95" i="4"/>
  <c r="M95" i="4"/>
  <c r="M158" i="4"/>
  <c r="L158" i="4"/>
  <c r="L253" i="4"/>
  <c r="M253" i="4"/>
  <c r="M109" i="4"/>
  <c r="L109" i="4"/>
  <c r="L141" i="4"/>
  <c r="M141" i="4"/>
  <c r="M208" i="4"/>
  <c r="L208" i="4"/>
  <c r="M215" i="4"/>
  <c r="L215" i="4"/>
  <c r="L139" i="4"/>
  <c r="M139" i="4"/>
  <c r="J63" i="4"/>
  <c r="H75" i="4"/>
  <c r="F5" i="2"/>
  <c r="F57" i="3"/>
  <c r="F50" i="3"/>
  <c r="F18" i="3"/>
  <c r="F25" i="3"/>
  <c r="F49" i="3"/>
  <c r="F17" i="3"/>
  <c r="F42" i="3"/>
  <c r="F10" i="3"/>
  <c r="F41" i="3"/>
  <c r="F9" i="3"/>
  <c r="F34" i="3"/>
  <c r="F33" i="3"/>
  <c r="F58" i="3"/>
  <c r="F26" i="3"/>
  <c r="F56" i="3"/>
  <c r="F48" i="3"/>
  <c r="F40" i="3"/>
  <c r="F32" i="3"/>
  <c r="F24" i="3"/>
  <c r="F16" i="3"/>
  <c r="F8" i="3"/>
  <c r="F55" i="3"/>
  <c r="F47" i="3"/>
  <c r="F39" i="3"/>
  <c r="F31" i="3"/>
  <c r="F23" i="3"/>
  <c r="F15" i="3"/>
  <c r="H6" i="3"/>
  <c r="F54" i="3"/>
  <c r="F46" i="3"/>
  <c r="F38" i="3"/>
  <c r="F30" i="3"/>
  <c r="F22" i="3"/>
  <c r="F14" i="3"/>
  <c r="F7" i="3"/>
  <c r="F53" i="3"/>
  <c r="I53" i="3" s="1"/>
  <c r="F45" i="3"/>
  <c r="F37" i="3"/>
  <c r="F29" i="3"/>
  <c r="F21" i="3"/>
  <c r="F13" i="3"/>
  <c r="F60" i="3"/>
  <c r="F52" i="3"/>
  <c r="F44" i="3"/>
  <c r="F36" i="3"/>
  <c r="F28" i="3"/>
  <c r="F20" i="3"/>
  <c r="F12" i="3"/>
  <c r="F59" i="3"/>
  <c r="F51" i="3"/>
  <c r="F43" i="3"/>
  <c r="F35" i="3"/>
  <c r="F27" i="3"/>
  <c r="F19" i="3"/>
  <c r="F2" i="2"/>
  <c r="G3" i="2" s="1"/>
  <c r="F1" i="2"/>
  <c r="M640" i="2"/>
  <c r="L640" i="2"/>
  <c r="G640" i="2"/>
  <c r="M639" i="2"/>
  <c r="L639" i="2"/>
  <c r="G639" i="2"/>
  <c r="M638" i="2"/>
  <c r="L638" i="2"/>
  <c r="G638" i="2"/>
  <c r="M637" i="2"/>
  <c r="L637" i="2"/>
  <c r="G637" i="2"/>
  <c r="M636" i="2"/>
  <c r="L636" i="2"/>
  <c r="G636" i="2"/>
  <c r="M635" i="2"/>
  <c r="L635" i="2"/>
  <c r="G635" i="2"/>
  <c r="M634" i="2"/>
  <c r="L634" i="2"/>
  <c r="G634" i="2"/>
  <c r="M633" i="2"/>
  <c r="L633" i="2"/>
  <c r="G633" i="2"/>
  <c r="M632" i="2"/>
  <c r="L632" i="2"/>
  <c r="G632" i="2"/>
  <c r="M631" i="2"/>
  <c r="L631" i="2"/>
  <c r="G631" i="2"/>
  <c r="M630" i="2"/>
  <c r="L630" i="2"/>
  <c r="G630" i="2"/>
  <c r="M629" i="2"/>
  <c r="L629" i="2"/>
  <c r="G629" i="2"/>
  <c r="M628" i="2"/>
  <c r="L628" i="2"/>
  <c r="G628" i="2"/>
  <c r="M627" i="2"/>
  <c r="L627" i="2"/>
  <c r="G627" i="2"/>
  <c r="M626" i="2"/>
  <c r="L626" i="2"/>
  <c r="G626" i="2"/>
  <c r="M625" i="2"/>
  <c r="L625" i="2"/>
  <c r="G625" i="2"/>
  <c r="M624" i="2"/>
  <c r="L624" i="2"/>
  <c r="G624" i="2"/>
  <c r="M623" i="2"/>
  <c r="L623" i="2"/>
  <c r="G623" i="2"/>
  <c r="M622" i="2"/>
  <c r="L622" i="2"/>
  <c r="G622" i="2"/>
  <c r="M621" i="2"/>
  <c r="L621" i="2"/>
  <c r="G621" i="2"/>
  <c r="M620" i="2"/>
  <c r="L620" i="2"/>
  <c r="G620" i="2"/>
  <c r="M619" i="2"/>
  <c r="L619" i="2"/>
  <c r="G619" i="2"/>
  <c r="M618" i="2"/>
  <c r="L618" i="2"/>
  <c r="G618" i="2"/>
  <c r="M617" i="2"/>
  <c r="L617" i="2"/>
  <c r="G617" i="2"/>
  <c r="M616" i="2"/>
  <c r="L616" i="2"/>
  <c r="G616" i="2"/>
  <c r="M615" i="2"/>
  <c r="L615" i="2"/>
  <c r="G615" i="2"/>
  <c r="M614" i="2"/>
  <c r="L614" i="2"/>
  <c r="G614" i="2"/>
  <c r="M613" i="2"/>
  <c r="L613" i="2"/>
  <c r="G613" i="2"/>
  <c r="M612" i="2"/>
  <c r="L612" i="2"/>
  <c r="G612" i="2"/>
  <c r="M611" i="2"/>
  <c r="L611" i="2"/>
  <c r="G611" i="2"/>
  <c r="M610" i="2"/>
  <c r="L610" i="2"/>
  <c r="G610" i="2"/>
  <c r="M609" i="2"/>
  <c r="L609" i="2"/>
  <c r="G609" i="2"/>
  <c r="M608" i="2"/>
  <c r="L608" i="2"/>
  <c r="G608" i="2"/>
  <c r="M607" i="2"/>
  <c r="L607" i="2"/>
  <c r="G607" i="2"/>
  <c r="M606" i="2"/>
  <c r="L606" i="2"/>
  <c r="G606" i="2"/>
  <c r="M605" i="2"/>
  <c r="L605" i="2"/>
  <c r="G605" i="2"/>
  <c r="M604" i="2"/>
  <c r="L604" i="2"/>
  <c r="G604" i="2"/>
  <c r="M603" i="2"/>
  <c r="L603" i="2"/>
  <c r="G603" i="2"/>
  <c r="M602" i="2"/>
  <c r="L602" i="2"/>
  <c r="G602" i="2"/>
  <c r="M601" i="2"/>
  <c r="L601" i="2"/>
  <c r="G601" i="2"/>
  <c r="M600" i="2"/>
  <c r="L600" i="2"/>
  <c r="G600" i="2"/>
  <c r="M599" i="2"/>
  <c r="L599" i="2"/>
  <c r="G599" i="2"/>
  <c r="M598" i="2"/>
  <c r="L598" i="2"/>
  <c r="G598" i="2"/>
  <c r="M597" i="2"/>
  <c r="L597" i="2"/>
  <c r="G597" i="2"/>
  <c r="M596" i="2"/>
  <c r="L596" i="2"/>
  <c r="G596" i="2"/>
  <c r="M595" i="2"/>
  <c r="L595" i="2"/>
  <c r="G595" i="2"/>
  <c r="M594" i="2"/>
  <c r="L594" i="2"/>
  <c r="G594" i="2"/>
  <c r="M593" i="2"/>
  <c r="L593" i="2"/>
  <c r="G593" i="2"/>
  <c r="M592" i="2"/>
  <c r="L592" i="2"/>
  <c r="G592" i="2"/>
  <c r="M591" i="2"/>
  <c r="L591" i="2"/>
  <c r="G591" i="2"/>
  <c r="M590" i="2"/>
  <c r="L590" i="2"/>
  <c r="G590" i="2"/>
  <c r="M589" i="2"/>
  <c r="L589" i="2"/>
  <c r="G589" i="2"/>
  <c r="M588" i="2"/>
  <c r="L588" i="2"/>
  <c r="G588" i="2"/>
  <c r="M587" i="2"/>
  <c r="L587" i="2"/>
  <c r="G587" i="2"/>
  <c r="M586" i="2"/>
  <c r="L586" i="2"/>
  <c r="G586" i="2"/>
  <c r="M585" i="2"/>
  <c r="L585" i="2"/>
  <c r="G585" i="2"/>
  <c r="M584" i="2"/>
  <c r="L584" i="2"/>
  <c r="G584" i="2"/>
  <c r="M583" i="2"/>
  <c r="L583" i="2"/>
  <c r="G583" i="2"/>
  <c r="M582" i="2"/>
  <c r="L582" i="2"/>
  <c r="G582" i="2"/>
  <c r="M581" i="2"/>
  <c r="L581" i="2"/>
  <c r="G581" i="2"/>
  <c r="M580" i="2"/>
  <c r="L580" i="2"/>
  <c r="G580" i="2"/>
  <c r="M579" i="2"/>
  <c r="L579" i="2"/>
  <c r="G579" i="2"/>
  <c r="M578" i="2"/>
  <c r="L578" i="2"/>
  <c r="G578" i="2"/>
  <c r="M577" i="2"/>
  <c r="L577" i="2"/>
  <c r="G577" i="2"/>
  <c r="M576" i="2"/>
  <c r="L576" i="2"/>
  <c r="G576" i="2"/>
  <c r="M575" i="2"/>
  <c r="L575" i="2"/>
  <c r="G575" i="2"/>
  <c r="M574" i="2"/>
  <c r="L574" i="2"/>
  <c r="G574" i="2"/>
  <c r="M573" i="2"/>
  <c r="L573" i="2"/>
  <c r="G573" i="2"/>
  <c r="M572" i="2"/>
  <c r="L572" i="2"/>
  <c r="G572" i="2"/>
  <c r="M571" i="2"/>
  <c r="L571" i="2"/>
  <c r="G571" i="2"/>
  <c r="M570" i="2"/>
  <c r="L570" i="2"/>
  <c r="G570" i="2"/>
  <c r="M569" i="2"/>
  <c r="L569" i="2"/>
  <c r="G569" i="2"/>
  <c r="M568" i="2"/>
  <c r="L568" i="2"/>
  <c r="G568" i="2"/>
  <c r="M567" i="2"/>
  <c r="L567" i="2"/>
  <c r="G567" i="2"/>
  <c r="M566" i="2"/>
  <c r="L566" i="2"/>
  <c r="G566" i="2"/>
  <c r="M565" i="2"/>
  <c r="L565" i="2"/>
  <c r="G565" i="2"/>
  <c r="M564" i="2"/>
  <c r="L564" i="2"/>
  <c r="G564" i="2"/>
  <c r="M563" i="2"/>
  <c r="L563" i="2"/>
  <c r="G563" i="2"/>
  <c r="M562" i="2"/>
  <c r="L562" i="2"/>
  <c r="G562" i="2"/>
  <c r="M561" i="2"/>
  <c r="L561" i="2"/>
  <c r="G561" i="2"/>
  <c r="M560" i="2"/>
  <c r="L560" i="2"/>
  <c r="G560" i="2"/>
  <c r="M559" i="2"/>
  <c r="L559" i="2"/>
  <c r="G559" i="2"/>
  <c r="M558" i="2"/>
  <c r="L558" i="2"/>
  <c r="G558" i="2"/>
  <c r="M557" i="2"/>
  <c r="L557" i="2"/>
  <c r="G557" i="2"/>
  <c r="M556" i="2"/>
  <c r="L556" i="2"/>
  <c r="G556" i="2"/>
  <c r="M555" i="2"/>
  <c r="L555" i="2"/>
  <c r="G555" i="2"/>
  <c r="M554" i="2"/>
  <c r="L554" i="2"/>
  <c r="G554" i="2"/>
  <c r="M553" i="2"/>
  <c r="L553" i="2"/>
  <c r="G553" i="2"/>
  <c r="M552" i="2"/>
  <c r="L552" i="2"/>
  <c r="G552" i="2"/>
  <c r="M551" i="2"/>
  <c r="L551" i="2"/>
  <c r="G551" i="2"/>
  <c r="M550" i="2"/>
  <c r="L550" i="2"/>
  <c r="G550" i="2"/>
  <c r="M549" i="2"/>
  <c r="L549" i="2"/>
  <c r="G549" i="2"/>
  <c r="M548" i="2"/>
  <c r="L548" i="2"/>
  <c r="G548" i="2"/>
  <c r="M547" i="2"/>
  <c r="L547" i="2"/>
  <c r="G547" i="2"/>
  <c r="M546" i="2"/>
  <c r="L546" i="2"/>
  <c r="G546" i="2"/>
  <c r="M545" i="2"/>
  <c r="L545" i="2"/>
  <c r="G545" i="2"/>
  <c r="M544" i="2"/>
  <c r="L544" i="2"/>
  <c r="G544" i="2"/>
  <c r="M543" i="2"/>
  <c r="L543" i="2"/>
  <c r="G543" i="2"/>
  <c r="M542" i="2"/>
  <c r="L542" i="2"/>
  <c r="G542" i="2"/>
  <c r="M541" i="2"/>
  <c r="L541" i="2"/>
  <c r="G541" i="2"/>
  <c r="M540" i="2"/>
  <c r="L540" i="2"/>
  <c r="G540" i="2"/>
  <c r="M539" i="2"/>
  <c r="L539" i="2"/>
  <c r="G539" i="2"/>
  <c r="M538" i="2"/>
  <c r="L538" i="2"/>
  <c r="G538" i="2"/>
  <c r="M537" i="2"/>
  <c r="L537" i="2"/>
  <c r="G537" i="2"/>
  <c r="M536" i="2"/>
  <c r="L536" i="2"/>
  <c r="G536" i="2"/>
  <c r="M535" i="2"/>
  <c r="L535" i="2"/>
  <c r="G535" i="2"/>
  <c r="M534" i="2"/>
  <c r="L534" i="2"/>
  <c r="G534" i="2"/>
  <c r="M533" i="2"/>
  <c r="L533" i="2"/>
  <c r="G533" i="2"/>
  <c r="M532" i="2"/>
  <c r="L532" i="2"/>
  <c r="G532" i="2"/>
  <c r="M531" i="2"/>
  <c r="L531" i="2"/>
  <c r="G531" i="2"/>
  <c r="M530" i="2"/>
  <c r="L530" i="2"/>
  <c r="G530" i="2"/>
  <c r="M529" i="2"/>
  <c r="L529" i="2"/>
  <c r="G529" i="2"/>
  <c r="M528" i="2"/>
  <c r="L528" i="2"/>
  <c r="G528" i="2"/>
  <c r="M527" i="2"/>
  <c r="L527" i="2"/>
  <c r="G527" i="2"/>
  <c r="M526" i="2"/>
  <c r="L526" i="2"/>
  <c r="G526" i="2"/>
  <c r="M525" i="2"/>
  <c r="L525" i="2"/>
  <c r="G525" i="2"/>
  <c r="M524" i="2"/>
  <c r="L524" i="2"/>
  <c r="G524" i="2"/>
  <c r="M523" i="2"/>
  <c r="L523" i="2"/>
  <c r="G523" i="2"/>
  <c r="M522" i="2"/>
  <c r="L522" i="2"/>
  <c r="G522" i="2"/>
  <c r="M521" i="2"/>
  <c r="L521" i="2"/>
  <c r="G521" i="2"/>
  <c r="M520" i="2"/>
  <c r="L520" i="2"/>
  <c r="G520" i="2"/>
  <c r="M519" i="2"/>
  <c r="L519" i="2"/>
  <c r="G519" i="2"/>
  <c r="M518" i="2"/>
  <c r="L518" i="2"/>
  <c r="G518" i="2"/>
  <c r="M517" i="2"/>
  <c r="L517" i="2"/>
  <c r="G517" i="2"/>
  <c r="M516" i="2"/>
  <c r="L516" i="2"/>
  <c r="G516" i="2"/>
  <c r="M515" i="2"/>
  <c r="L515" i="2"/>
  <c r="G515" i="2"/>
  <c r="M514" i="2"/>
  <c r="L514" i="2"/>
  <c r="G514" i="2"/>
  <c r="M513" i="2"/>
  <c r="L513" i="2"/>
  <c r="G513" i="2"/>
  <c r="M512" i="2"/>
  <c r="L512" i="2"/>
  <c r="G512" i="2"/>
  <c r="M511" i="2"/>
  <c r="L511" i="2"/>
  <c r="G511" i="2"/>
  <c r="M510" i="2"/>
  <c r="L510" i="2"/>
  <c r="G510" i="2"/>
  <c r="M509" i="2"/>
  <c r="L509" i="2"/>
  <c r="G509" i="2"/>
  <c r="M508" i="2"/>
  <c r="L508" i="2"/>
  <c r="G508" i="2"/>
  <c r="M507" i="2"/>
  <c r="L507" i="2"/>
  <c r="G507" i="2"/>
  <c r="M506" i="2"/>
  <c r="L506" i="2"/>
  <c r="G506" i="2"/>
  <c r="M505" i="2"/>
  <c r="L505" i="2"/>
  <c r="G505" i="2"/>
  <c r="M504" i="2"/>
  <c r="L504" i="2"/>
  <c r="G504" i="2"/>
  <c r="M503" i="2"/>
  <c r="L503" i="2"/>
  <c r="G503" i="2"/>
  <c r="M502" i="2"/>
  <c r="L502" i="2"/>
  <c r="G502" i="2"/>
  <c r="M501" i="2"/>
  <c r="L501" i="2"/>
  <c r="G501" i="2"/>
  <c r="M500" i="2"/>
  <c r="L500" i="2"/>
  <c r="G500" i="2"/>
  <c r="M499" i="2"/>
  <c r="L499" i="2"/>
  <c r="G499" i="2"/>
  <c r="M498" i="2"/>
  <c r="L498" i="2"/>
  <c r="G498" i="2"/>
  <c r="M497" i="2"/>
  <c r="L497" i="2"/>
  <c r="G497" i="2"/>
  <c r="M496" i="2"/>
  <c r="L496" i="2"/>
  <c r="G496" i="2"/>
  <c r="M495" i="2"/>
  <c r="L495" i="2"/>
  <c r="G495" i="2"/>
  <c r="M494" i="2"/>
  <c r="L494" i="2"/>
  <c r="G494" i="2"/>
  <c r="M493" i="2"/>
  <c r="L493" i="2"/>
  <c r="G493" i="2"/>
  <c r="M492" i="2"/>
  <c r="L492" i="2"/>
  <c r="G492" i="2"/>
  <c r="M491" i="2"/>
  <c r="L491" i="2"/>
  <c r="G491" i="2"/>
  <c r="M490" i="2"/>
  <c r="L490" i="2"/>
  <c r="G490" i="2"/>
  <c r="M489" i="2"/>
  <c r="L489" i="2"/>
  <c r="G489" i="2"/>
  <c r="M488" i="2"/>
  <c r="L488" i="2"/>
  <c r="G488" i="2"/>
  <c r="M487" i="2"/>
  <c r="L487" i="2"/>
  <c r="G487" i="2"/>
  <c r="M486" i="2"/>
  <c r="L486" i="2"/>
  <c r="G486" i="2"/>
  <c r="M485" i="2"/>
  <c r="L485" i="2"/>
  <c r="G485" i="2"/>
  <c r="M484" i="2"/>
  <c r="L484" i="2"/>
  <c r="G484" i="2"/>
  <c r="M483" i="2"/>
  <c r="L483" i="2"/>
  <c r="G483" i="2"/>
  <c r="M482" i="2"/>
  <c r="L482" i="2"/>
  <c r="G482" i="2"/>
  <c r="M481" i="2"/>
  <c r="L481" i="2"/>
  <c r="G481" i="2"/>
  <c r="M480" i="2"/>
  <c r="L480" i="2"/>
  <c r="G480" i="2"/>
  <c r="M479" i="2"/>
  <c r="L479" i="2"/>
  <c r="G479" i="2"/>
  <c r="M478" i="2"/>
  <c r="L478" i="2"/>
  <c r="G478" i="2"/>
  <c r="M477" i="2"/>
  <c r="L477" i="2"/>
  <c r="G477" i="2"/>
  <c r="M476" i="2"/>
  <c r="L476" i="2"/>
  <c r="G476" i="2"/>
  <c r="M475" i="2"/>
  <c r="L475" i="2"/>
  <c r="G475" i="2"/>
  <c r="M474" i="2"/>
  <c r="L474" i="2"/>
  <c r="G474" i="2"/>
  <c r="M473" i="2"/>
  <c r="L473" i="2"/>
  <c r="G473" i="2"/>
  <c r="M472" i="2"/>
  <c r="L472" i="2"/>
  <c r="G472" i="2"/>
  <c r="M471" i="2"/>
  <c r="L471" i="2"/>
  <c r="G471" i="2"/>
  <c r="M470" i="2"/>
  <c r="L470" i="2"/>
  <c r="G470" i="2"/>
  <c r="M469" i="2"/>
  <c r="L469" i="2"/>
  <c r="G469" i="2"/>
  <c r="M468" i="2"/>
  <c r="L468" i="2"/>
  <c r="G468" i="2"/>
  <c r="M467" i="2"/>
  <c r="L467" i="2"/>
  <c r="G467" i="2"/>
  <c r="M466" i="2"/>
  <c r="L466" i="2"/>
  <c r="G466" i="2"/>
  <c r="M465" i="2"/>
  <c r="L465" i="2"/>
  <c r="G465" i="2"/>
  <c r="M464" i="2"/>
  <c r="L464" i="2"/>
  <c r="G464" i="2"/>
  <c r="M463" i="2"/>
  <c r="L463" i="2"/>
  <c r="G463" i="2"/>
  <c r="M462" i="2"/>
  <c r="L462" i="2"/>
  <c r="G462" i="2"/>
  <c r="M461" i="2"/>
  <c r="L461" i="2"/>
  <c r="G461" i="2"/>
  <c r="M460" i="2"/>
  <c r="L460" i="2"/>
  <c r="G460" i="2"/>
  <c r="M459" i="2"/>
  <c r="L459" i="2"/>
  <c r="G459" i="2"/>
  <c r="M458" i="2"/>
  <c r="L458" i="2"/>
  <c r="G458" i="2"/>
  <c r="M457" i="2"/>
  <c r="L457" i="2"/>
  <c r="G457" i="2"/>
  <c r="M456" i="2"/>
  <c r="L456" i="2"/>
  <c r="G456" i="2"/>
  <c r="M455" i="2"/>
  <c r="L455" i="2"/>
  <c r="G455" i="2"/>
  <c r="M454" i="2"/>
  <c r="L454" i="2"/>
  <c r="G454" i="2"/>
  <c r="M453" i="2"/>
  <c r="L453" i="2"/>
  <c r="G453" i="2"/>
  <c r="M452" i="2"/>
  <c r="L452" i="2"/>
  <c r="G452" i="2"/>
  <c r="M451" i="2"/>
  <c r="L451" i="2"/>
  <c r="G451" i="2"/>
  <c r="M450" i="2"/>
  <c r="L450" i="2"/>
  <c r="G450" i="2"/>
  <c r="M449" i="2"/>
  <c r="L449" i="2"/>
  <c r="G449" i="2"/>
  <c r="M448" i="2"/>
  <c r="L448" i="2"/>
  <c r="G448" i="2"/>
  <c r="M447" i="2"/>
  <c r="L447" i="2"/>
  <c r="G447" i="2"/>
  <c r="M446" i="2"/>
  <c r="L446" i="2"/>
  <c r="G446" i="2"/>
  <c r="M445" i="2"/>
  <c r="L445" i="2"/>
  <c r="G445" i="2"/>
  <c r="M444" i="2"/>
  <c r="L444" i="2"/>
  <c r="G444" i="2"/>
  <c r="M443" i="2"/>
  <c r="L443" i="2"/>
  <c r="G443" i="2"/>
  <c r="M442" i="2"/>
  <c r="L442" i="2"/>
  <c r="G442" i="2"/>
  <c r="M441" i="2"/>
  <c r="L441" i="2"/>
  <c r="G441" i="2"/>
  <c r="M440" i="2"/>
  <c r="L440" i="2"/>
  <c r="G440" i="2"/>
  <c r="M439" i="2"/>
  <c r="L439" i="2"/>
  <c r="G439" i="2"/>
  <c r="M438" i="2"/>
  <c r="L438" i="2"/>
  <c r="G438" i="2"/>
  <c r="M437" i="2"/>
  <c r="L437" i="2"/>
  <c r="G437" i="2"/>
  <c r="M436" i="2"/>
  <c r="L436" i="2"/>
  <c r="G436" i="2"/>
  <c r="M435" i="2"/>
  <c r="L435" i="2"/>
  <c r="G435" i="2"/>
  <c r="M434" i="2"/>
  <c r="L434" i="2"/>
  <c r="G434" i="2"/>
  <c r="M433" i="2"/>
  <c r="L433" i="2"/>
  <c r="G433" i="2"/>
  <c r="M432" i="2"/>
  <c r="L432" i="2"/>
  <c r="G432" i="2"/>
  <c r="M431" i="2"/>
  <c r="L431" i="2"/>
  <c r="G431" i="2"/>
  <c r="M430" i="2"/>
  <c r="L430" i="2"/>
  <c r="G430" i="2"/>
  <c r="M429" i="2"/>
  <c r="L429" i="2"/>
  <c r="G429" i="2"/>
  <c r="M428" i="2"/>
  <c r="L428" i="2"/>
  <c r="G428" i="2"/>
  <c r="M427" i="2"/>
  <c r="L427" i="2"/>
  <c r="G427" i="2"/>
  <c r="M426" i="2"/>
  <c r="L426" i="2"/>
  <c r="G426" i="2"/>
  <c r="M425" i="2"/>
  <c r="L425" i="2"/>
  <c r="G425" i="2"/>
  <c r="M424" i="2"/>
  <c r="L424" i="2"/>
  <c r="G424" i="2"/>
  <c r="M423" i="2"/>
  <c r="L423" i="2"/>
  <c r="G423" i="2"/>
  <c r="M422" i="2"/>
  <c r="L422" i="2"/>
  <c r="G422" i="2"/>
  <c r="M421" i="2"/>
  <c r="L421" i="2"/>
  <c r="G421" i="2"/>
  <c r="M420" i="2"/>
  <c r="L420" i="2"/>
  <c r="G420" i="2"/>
  <c r="M419" i="2"/>
  <c r="L419" i="2"/>
  <c r="G419" i="2"/>
  <c r="M418" i="2"/>
  <c r="L418" i="2"/>
  <c r="G418" i="2"/>
  <c r="M417" i="2"/>
  <c r="L417" i="2"/>
  <c r="G417" i="2"/>
  <c r="M416" i="2"/>
  <c r="L416" i="2"/>
  <c r="G416" i="2"/>
  <c r="M415" i="2"/>
  <c r="L415" i="2"/>
  <c r="G415" i="2"/>
  <c r="M414" i="2"/>
  <c r="L414" i="2"/>
  <c r="G414" i="2"/>
  <c r="M413" i="2"/>
  <c r="L413" i="2"/>
  <c r="G413" i="2"/>
  <c r="M412" i="2"/>
  <c r="L412" i="2"/>
  <c r="G412" i="2"/>
  <c r="M411" i="2"/>
  <c r="L411" i="2"/>
  <c r="G411" i="2"/>
  <c r="M410" i="2"/>
  <c r="L410" i="2"/>
  <c r="G410" i="2"/>
  <c r="M409" i="2"/>
  <c r="L409" i="2"/>
  <c r="G409" i="2"/>
  <c r="M408" i="2"/>
  <c r="L408" i="2"/>
  <c r="G408" i="2"/>
  <c r="M407" i="2"/>
  <c r="L407" i="2"/>
  <c r="G407" i="2"/>
  <c r="M406" i="2"/>
  <c r="L406" i="2"/>
  <c r="G406" i="2"/>
  <c r="M405" i="2"/>
  <c r="L405" i="2"/>
  <c r="G405" i="2"/>
  <c r="M404" i="2"/>
  <c r="L404" i="2"/>
  <c r="G404" i="2"/>
  <c r="M403" i="2"/>
  <c r="L403" i="2"/>
  <c r="G403" i="2"/>
  <c r="M402" i="2"/>
  <c r="L402" i="2"/>
  <c r="G402" i="2"/>
  <c r="M401" i="2"/>
  <c r="L401" i="2"/>
  <c r="G401" i="2"/>
  <c r="M400" i="2"/>
  <c r="L400" i="2"/>
  <c r="G400" i="2"/>
  <c r="M399" i="2"/>
  <c r="L399" i="2"/>
  <c r="G399" i="2"/>
  <c r="M398" i="2"/>
  <c r="L398" i="2"/>
  <c r="G398" i="2"/>
  <c r="M397" i="2"/>
  <c r="L397" i="2"/>
  <c r="G397" i="2"/>
  <c r="M396" i="2"/>
  <c r="L396" i="2"/>
  <c r="G396" i="2"/>
  <c r="M395" i="2"/>
  <c r="L395" i="2"/>
  <c r="G395" i="2"/>
  <c r="M394" i="2"/>
  <c r="L394" i="2"/>
  <c r="G394" i="2"/>
  <c r="M393" i="2"/>
  <c r="L393" i="2"/>
  <c r="G393" i="2"/>
  <c r="M392" i="2"/>
  <c r="L392" i="2"/>
  <c r="G392" i="2"/>
  <c r="M391" i="2"/>
  <c r="L391" i="2"/>
  <c r="G391" i="2"/>
  <c r="M390" i="2"/>
  <c r="L390" i="2"/>
  <c r="G390" i="2"/>
  <c r="M389" i="2"/>
  <c r="L389" i="2"/>
  <c r="G389" i="2"/>
  <c r="M388" i="2"/>
  <c r="L388" i="2"/>
  <c r="G388" i="2"/>
  <c r="M387" i="2"/>
  <c r="L387" i="2"/>
  <c r="G387" i="2"/>
  <c r="M386" i="2"/>
  <c r="L386" i="2"/>
  <c r="G386" i="2"/>
  <c r="M385" i="2"/>
  <c r="L385" i="2"/>
  <c r="G385" i="2"/>
  <c r="M384" i="2"/>
  <c r="L384" i="2"/>
  <c r="G384" i="2"/>
  <c r="M383" i="2"/>
  <c r="L383" i="2"/>
  <c r="G383" i="2"/>
  <c r="M382" i="2"/>
  <c r="L382" i="2"/>
  <c r="G382" i="2"/>
  <c r="M381" i="2"/>
  <c r="L381" i="2"/>
  <c r="G381" i="2"/>
  <c r="M380" i="2"/>
  <c r="L380" i="2"/>
  <c r="G380" i="2"/>
  <c r="M379" i="2"/>
  <c r="L379" i="2"/>
  <c r="G379" i="2"/>
  <c r="M378" i="2"/>
  <c r="L378" i="2"/>
  <c r="G378" i="2"/>
  <c r="M377" i="2"/>
  <c r="L377" i="2"/>
  <c r="G377" i="2"/>
  <c r="M376" i="2"/>
  <c r="L376" i="2"/>
  <c r="G376" i="2"/>
  <c r="M375" i="2"/>
  <c r="L375" i="2"/>
  <c r="G375" i="2"/>
  <c r="M374" i="2"/>
  <c r="L374" i="2"/>
  <c r="G374" i="2"/>
  <c r="M373" i="2"/>
  <c r="L373" i="2"/>
  <c r="G373" i="2"/>
  <c r="M372" i="2"/>
  <c r="L372" i="2"/>
  <c r="G372" i="2"/>
  <c r="M371" i="2"/>
  <c r="L371" i="2"/>
  <c r="G371" i="2"/>
  <c r="M370" i="2"/>
  <c r="L370" i="2"/>
  <c r="G370" i="2"/>
  <c r="M369" i="2"/>
  <c r="L369" i="2"/>
  <c r="G369" i="2"/>
  <c r="M368" i="2"/>
  <c r="L368" i="2"/>
  <c r="G368" i="2"/>
  <c r="M367" i="2"/>
  <c r="L367" i="2"/>
  <c r="G367" i="2"/>
  <c r="M366" i="2"/>
  <c r="L366" i="2"/>
  <c r="G366" i="2"/>
  <c r="M365" i="2"/>
  <c r="L365" i="2"/>
  <c r="G365" i="2"/>
  <c r="M364" i="2"/>
  <c r="L364" i="2"/>
  <c r="G364" i="2"/>
  <c r="M363" i="2"/>
  <c r="L363" i="2"/>
  <c r="G363" i="2"/>
  <c r="M362" i="2"/>
  <c r="L362" i="2"/>
  <c r="G362" i="2"/>
  <c r="M361" i="2"/>
  <c r="L361" i="2"/>
  <c r="G361" i="2"/>
  <c r="M360" i="2"/>
  <c r="L360" i="2"/>
  <c r="G360" i="2"/>
  <c r="M359" i="2"/>
  <c r="L359" i="2"/>
  <c r="G359" i="2"/>
  <c r="M358" i="2"/>
  <c r="L358" i="2"/>
  <c r="G358" i="2"/>
  <c r="M357" i="2"/>
  <c r="L357" i="2"/>
  <c r="G357" i="2"/>
  <c r="M356" i="2"/>
  <c r="L356" i="2"/>
  <c r="G356" i="2"/>
  <c r="M355" i="2"/>
  <c r="L355" i="2"/>
  <c r="G355" i="2"/>
  <c r="M354" i="2"/>
  <c r="L354" i="2"/>
  <c r="G354" i="2"/>
  <c r="M353" i="2"/>
  <c r="L353" i="2"/>
  <c r="G353" i="2"/>
  <c r="M352" i="2"/>
  <c r="L352" i="2"/>
  <c r="G352" i="2"/>
  <c r="M351" i="2"/>
  <c r="L351" i="2"/>
  <c r="G351" i="2"/>
  <c r="M350" i="2"/>
  <c r="L350" i="2"/>
  <c r="G350" i="2"/>
  <c r="M349" i="2"/>
  <c r="L349" i="2"/>
  <c r="G349" i="2"/>
  <c r="M348" i="2"/>
  <c r="L348" i="2"/>
  <c r="G348" i="2"/>
  <c r="M347" i="2"/>
  <c r="L347" i="2"/>
  <c r="G347" i="2"/>
  <c r="M346" i="2"/>
  <c r="L346" i="2"/>
  <c r="G346" i="2"/>
  <c r="M345" i="2"/>
  <c r="L345" i="2"/>
  <c r="G345" i="2"/>
  <c r="M344" i="2"/>
  <c r="L344" i="2"/>
  <c r="G344" i="2"/>
  <c r="M343" i="2"/>
  <c r="L343" i="2"/>
  <c r="G343" i="2"/>
  <c r="M342" i="2"/>
  <c r="L342" i="2"/>
  <c r="G342" i="2"/>
  <c r="M341" i="2"/>
  <c r="L341" i="2"/>
  <c r="G341" i="2"/>
  <c r="M340" i="2"/>
  <c r="L340" i="2"/>
  <c r="G340" i="2"/>
  <c r="M339" i="2"/>
  <c r="L339" i="2"/>
  <c r="G339" i="2"/>
  <c r="M338" i="2"/>
  <c r="L338" i="2"/>
  <c r="G338" i="2"/>
  <c r="M337" i="2"/>
  <c r="L337" i="2"/>
  <c r="G337" i="2"/>
  <c r="M336" i="2"/>
  <c r="L336" i="2"/>
  <c r="G336" i="2"/>
  <c r="M335" i="2"/>
  <c r="L335" i="2"/>
  <c r="G335" i="2"/>
  <c r="M334" i="2"/>
  <c r="L334" i="2"/>
  <c r="G334" i="2"/>
  <c r="M333" i="2"/>
  <c r="L333" i="2"/>
  <c r="G333" i="2"/>
  <c r="M332" i="2"/>
  <c r="L332" i="2"/>
  <c r="G332" i="2"/>
  <c r="M331" i="2"/>
  <c r="L331" i="2"/>
  <c r="G331" i="2"/>
  <c r="M330" i="2"/>
  <c r="L330" i="2"/>
  <c r="G330" i="2"/>
  <c r="M329" i="2"/>
  <c r="L329" i="2"/>
  <c r="G329" i="2"/>
  <c r="M328" i="2"/>
  <c r="L328" i="2"/>
  <c r="G328" i="2"/>
  <c r="M327" i="2"/>
  <c r="L327" i="2"/>
  <c r="G327" i="2"/>
  <c r="M326" i="2"/>
  <c r="L326" i="2"/>
  <c r="G326" i="2"/>
  <c r="M325" i="2"/>
  <c r="L325" i="2"/>
  <c r="G325" i="2"/>
  <c r="M324" i="2"/>
  <c r="L324" i="2"/>
  <c r="G324" i="2"/>
  <c r="M323" i="2"/>
  <c r="L323" i="2"/>
  <c r="G323" i="2"/>
  <c r="M322" i="2"/>
  <c r="L322" i="2"/>
  <c r="G322" i="2"/>
  <c r="M321" i="2"/>
  <c r="L321" i="2"/>
  <c r="G321" i="2"/>
  <c r="M320" i="2"/>
  <c r="L320" i="2"/>
  <c r="G320" i="2"/>
  <c r="M319" i="2"/>
  <c r="L319" i="2"/>
  <c r="G319" i="2"/>
  <c r="M318" i="2"/>
  <c r="L318" i="2"/>
  <c r="G318" i="2"/>
  <c r="M317" i="2"/>
  <c r="L317" i="2"/>
  <c r="G317" i="2"/>
  <c r="M316" i="2"/>
  <c r="L316" i="2"/>
  <c r="G316" i="2"/>
  <c r="M315" i="2"/>
  <c r="L315" i="2"/>
  <c r="G315" i="2"/>
  <c r="M314" i="2"/>
  <c r="L314" i="2"/>
  <c r="G314" i="2"/>
  <c r="M313" i="2"/>
  <c r="L313" i="2"/>
  <c r="G313" i="2"/>
  <c r="M312" i="2"/>
  <c r="L312" i="2"/>
  <c r="G312" i="2"/>
  <c r="M311" i="2"/>
  <c r="L311" i="2"/>
  <c r="G311" i="2"/>
  <c r="M310" i="2"/>
  <c r="L310" i="2"/>
  <c r="G310" i="2"/>
  <c r="M309" i="2"/>
  <c r="L309" i="2"/>
  <c r="G309" i="2"/>
  <c r="M308" i="2"/>
  <c r="L308" i="2"/>
  <c r="G308" i="2"/>
  <c r="M307" i="2"/>
  <c r="L307" i="2"/>
  <c r="G307" i="2"/>
  <c r="M306" i="2"/>
  <c r="L306" i="2"/>
  <c r="G306" i="2"/>
  <c r="M305" i="2"/>
  <c r="L305" i="2"/>
  <c r="G305" i="2"/>
  <c r="M304" i="2"/>
  <c r="L304" i="2"/>
  <c r="G304" i="2"/>
  <c r="M303" i="2"/>
  <c r="L303" i="2"/>
  <c r="G303" i="2"/>
  <c r="M302" i="2"/>
  <c r="L302" i="2"/>
  <c r="G302" i="2"/>
  <c r="M301" i="2"/>
  <c r="L301" i="2"/>
  <c r="G301" i="2"/>
  <c r="M300" i="2"/>
  <c r="L300" i="2"/>
  <c r="G300" i="2"/>
  <c r="M299" i="2"/>
  <c r="L299" i="2"/>
  <c r="G299" i="2"/>
  <c r="M298" i="2"/>
  <c r="L298" i="2"/>
  <c r="G298" i="2"/>
  <c r="M297" i="2"/>
  <c r="L297" i="2"/>
  <c r="G297" i="2"/>
  <c r="M296" i="2"/>
  <c r="L296" i="2"/>
  <c r="G296" i="2"/>
  <c r="M295" i="2"/>
  <c r="L295" i="2"/>
  <c r="G295" i="2"/>
  <c r="M294" i="2"/>
  <c r="L294" i="2"/>
  <c r="G294" i="2"/>
  <c r="M293" i="2"/>
  <c r="L293" i="2"/>
  <c r="G293" i="2"/>
  <c r="M292" i="2"/>
  <c r="L292" i="2"/>
  <c r="G292" i="2"/>
  <c r="M291" i="2"/>
  <c r="L291" i="2"/>
  <c r="G291" i="2"/>
  <c r="M290" i="2"/>
  <c r="L290" i="2"/>
  <c r="G290" i="2"/>
  <c r="M289" i="2"/>
  <c r="L289" i="2"/>
  <c r="G289" i="2"/>
  <c r="M288" i="2"/>
  <c r="L288" i="2"/>
  <c r="G288" i="2"/>
  <c r="M287" i="2"/>
  <c r="L287" i="2"/>
  <c r="G287" i="2"/>
  <c r="M286" i="2"/>
  <c r="L286" i="2"/>
  <c r="G286" i="2"/>
  <c r="M285" i="2"/>
  <c r="L285" i="2"/>
  <c r="G285" i="2"/>
  <c r="M284" i="2"/>
  <c r="L284" i="2"/>
  <c r="G284" i="2"/>
  <c r="M283" i="2"/>
  <c r="L283" i="2"/>
  <c r="G283" i="2"/>
  <c r="M282" i="2"/>
  <c r="L282" i="2"/>
  <c r="G282" i="2"/>
  <c r="M281" i="2"/>
  <c r="L281" i="2"/>
  <c r="G281" i="2"/>
  <c r="M280" i="2"/>
  <c r="L280" i="2"/>
  <c r="G280" i="2"/>
  <c r="M279" i="2"/>
  <c r="L279" i="2"/>
  <c r="G279" i="2"/>
  <c r="M278" i="2"/>
  <c r="L278" i="2"/>
  <c r="G278" i="2"/>
  <c r="M277" i="2"/>
  <c r="L277" i="2"/>
  <c r="G277" i="2"/>
  <c r="M276" i="2"/>
  <c r="L276" i="2"/>
  <c r="G276" i="2"/>
  <c r="M275" i="2"/>
  <c r="L275" i="2"/>
  <c r="G275" i="2"/>
  <c r="M274" i="2"/>
  <c r="L274" i="2"/>
  <c r="G274" i="2"/>
  <c r="M273" i="2"/>
  <c r="L273" i="2"/>
  <c r="G273" i="2"/>
  <c r="M272" i="2"/>
  <c r="L272" i="2"/>
  <c r="G272" i="2"/>
  <c r="M271" i="2"/>
  <c r="L271" i="2"/>
  <c r="G271" i="2"/>
  <c r="M270" i="2"/>
  <c r="L270" i="2"/>
  <c r="G270" i="2"/>
  <c r="M269" i="2"/>
  <c r="L269" i="2"/>
  <c r="G269" i="2"/>
  <c r="M268" i="2"/>
  <c r="L268" i="2"/>
  <c r="G268" i="2"/>
  <c r="M267" i="2"/>
  <c r="L267" i="2"/>
  <c r="G267" i="2"/>
  <c r="M266" i="2"/>
  <c r="L266" i="2"/>
  <c r="G266" i="2"/>
  <c r="M265" i="2"/>
  <c r="L265" i="2"/>
  <c r="G265" i="2"/>
  <c r="M264" i="2"/>
  <c r="L264" i="2"/>
  <c r="G264" i="2"/>
  <c r="M263" i="2"/>
  <c r="L263" i="2"/>
  <c r="G263" i="2"/>
  <c r="M262" i="2"/>
  <c r="L262" i="2"/>
  <c r="G262" i="2"/>
  <c r="M261" i="2"/>
  <c r="L261" i="2"/>
  <c r="G261" i="2"/>
  <c r="M260" i="2"/>
  <c r="L260" i="2"/>
  <c r="G260" i="2"/>
  <c r="M259" i="2"/>
  <c r="L259" i="2"/>
  <c r="G259" i="2"/>
  <c r="M258" i="2"/>
  <c r="L258" i="2"/>
  <c r="G258" i="2"/>
  <c r="M257" i="2"/>
  <c r="L257" i="2"/>
  <c r="G257" i="2"/>
  <c r="M256" i="2"/>
  <c r="L256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H27" i="2"/>
  <c r="H39" i="2" s="1"/>
  <c r="H51" i="2" s="1"/>
  <c r="H63" i="2" s="1"/>
  <c r="H75" i="2" s="1"/>
  <c r="H87" i="2" s="1"/>
  <c r="H99" i="2" s="1"/>
  <c r="H111" i="2" s="1"/>
  <c r="H123" i="2" s="1"/>
  <c r="H135" i="2" s="1"/>
  <c r="H147" i="2" s="1"/>
  <c r="H159" i="2" s="1"/>
  <c r="H171" i="2" s="1"/>
  <c r="H183" i="2" s="1"/>
  <c r="H195" i="2" s="1"/>
  <c r="H207" i="2" s="1"/>
  <c r="H219" i="2" s="1"/>
  <c r="H231" i="2" s="1"/>
  <c r="H243" i="2" s="1"/>
  <c r="H255" i="2" s="1"/>
  <c r="H267" i="2" s="1"/>
  <c r="H279" i="2" s="1"/>
  <c r="H291" i="2" s="1"/>
  <c r="H303" i="2" s="1"/>
  <c r="H315" i="2" s="1"/>
  <c r="H327" i="2" s="1"/>
  <c r="H339" i="2" s="1"/>
  <c r="H351" i="2" s="1"/>
  <c r="H363" i="2" s="1"/>
  <c r="H375" i="2" s="1"/>
  <c r="H387" i="2" s="1"/>
  <c r="H399" i="2" s="1"/>
  <c r="H411" i="2" s="1"/>
  <c r="H423" i="2" s="1"/>
  <c r="H435" i="2" s="1"/>
  <c r="H447" i="2" s="1"/>
  <c r="H459" i="2" s="1"/>
  <c r="H471" i="2" s="1"/>
  <c r="H483" i="2" s="1"/>
  <c r="H495" i="2" s="1"/>
  <c r="H507" i="2" s="1"/>
  <c r="H519" i="2" s="1"/>
  <c r="H531" i="2" s="1"/>
  <c r="H543" i="2" s="1"/>
  <c r="H555" i="2" s="1"/>
  <c r="H567" i="2" s="1"/>
  <c r="H579" i="2" s="1"/>
  <c r="H591" i="2" s="1"/>
  <c r="H603" i="2" s="1"/>
  <c r="H615" i="2" s="1"/>
  <c r="H627" i="2" s="1"/>
  <c r="H639" i="2" s="1"/>
  <c r="G27" i="2"/>
  <c r="G26" i="2"/>
  <c r="G25" i="2"/>
  <c r="G24" i="2"/>
  <c r="G23" i="2"/>
  <c r="G22" i="2"/>
  <c r="G21" i="2"/>
  <c r="B21" i="2"/>
  <c r="B33" i="2" s="1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B189" i="2" s="1"/>
  <c r="B201" i="2" s="1"/>
  <c r="B213" i="2" s="1"/>
  <c r="B225" i="2" s="1"/>
  <c r="B237" i="2" s="1"/>
  <c r="B249" i="2" s="1"/>
  <c r="B261" i="2" s="1"/>
  <c r="B273" i="2" s="1"/>
  <c r="B285" i="2" s="1"/>
  <c r="B297" i="2" s="1"/>
  <c r="B309" i="2" s="1"/>
  <c r="B321" i="2" s="1"/>
  <c r="B333" i="2" s="1"/>
  <c r="B345" i="2" s="1"/>
  <c r="B357" i="2" s="1"/>
  <c r="B369" i="2" s="1"/>
  <c r="B381" i="2" s="1"/>
  <c r="B393" i="2" s="1"/>
  <c r="B405" i="2" s="1"/>
  <c r="B417" i="2" s="1"/>
  <c r="B429" i="2" s="1"/>
  <c r="B441" i="2" s="1"/>
  <c r="B453" i="2" s="1"/>
  <c r="B465" i="2" s="1"/>
  <c r="B477" i="2" s="1"/>
  <c r="B489" i="2" s="1"/>
  <c r="B501" i="2" s="1"/>
  <c r="B513" i="2" s="1"/>
  <c r="B525" i="2" s="1"/>
  <c r="B537" i="2" s="1"/>
  <c r="B549" i="2" s="1"/>
  <c r="B561" i="2" s="1"/>
  <c r="B573" i="2" s="1"/>
  <c r="B585" i="2" s="1"/>
  <c r="B597" i="2" s="1"/>
  <c r="B609" i="2" s="1"/>
  <c r="B621" i="2" s="1"/>
  <c r="G20" i="2"/>
  <c r="G19" i="2"/>
  <c r="G18" i="2"/>
  <c r="G17" i="2"/>
  <c r="G16" i="2"/>
  <c r="G15" i="2"/>
  <c r="M14" i="2"/>
  <c r="L14" i="2"/>
  <c r="G14" i="2"/>
  <c r="M13" i="2"/>
  <c r="L13" i="2"/>
  <c r="G13" i="2"/>
  <c r="M12" i="2"/>
  <c r="L12" i="2"/>
  <c r="G12" i="2"/>
  <c r="M11" i="2"/>
  <c r="L11" i="2"/>
  <c r="G11" i="2"/>
  <c r="M10" i="2"/>
  <c r="L10" i="2"/>
  <c r="G10" i="2"/>
  <c r="M9" i="2"/>
  <c r="L9" i="2"/>
  <c r="G9" i="2"/>
  <c r="J26" i="1"/>
  <c r="J14" i="1"/>
  <c r="H44" i="3" l="1"/>
  <c r="I44" i="3" s="1"/>
  <c r="N11" i="4"/>
  <c r="S10" i="4"/>
  <c r="M63" i="4"/>
  <c r="L63" i="4"/>
  <c r="H87" i="4"/>
  <c r="J75" i="4"/>
  <c r="I266" i="2"/>
  <c r="I50" i="2"/>
  <c r="I86" i="2"/>
  <c r="I98" i="2"/>
  <c r="I122" i="2"/>
  <c r="I134" i="2"/>
  <c r="I146" i="2"/>
  <c r="I170" i="2"/>
  <c r="I182" i="2"/>
  <c r="I194" i="2"/>
  <c r="I218" i="2"/>
  <c r="I230" i="2"/>
  <c r="I242" i="2"/>
  <c r="I254" i="2"/>
  <c r="I74" i="2"/>
  <c r="I278" i="2"/>
  <c r="I290" i="2"/>
  <c r="I302" i="2"/>
  <c r="I314" i="2"/>
  <c r="I326" i="2"/>
  <c r="I338" i="2"/>
  <c r="I350" i="2"/>
  <c r="I362" i="2"/>
  <c r="I374" i="2"/>
  <c r="I386" i="2"/>
  <c r="I398" i="2"/>
  <c r="I410" i="2"/>
  <c r="I422" i="2"/>
  <c r="I434" i="2"/>
  <c r="I446" i="2"/>
  <c r="I458" i="2"/>
  <c r="I470" i="2"/>
  <c r="I482" i="2"/>
  <c r="I494" i="2"/>
  <c r="I506" i="2"/>
  <c r="I518" i="2"/>
  <c r="I530" i="2"/>
  <c r="I542" i="2"/>
  <c r="I554" i="2"/>
  <c r="I566" i="2"/>
  <c r="I614" i="2"/>
  <c r="I626" i="2"/>
  <c r="I650" i="2"/>
  <c r="I578" i="2"/>
  <c r="I590" i="2"/>
  <c r="I602" i="2"/>
  <c r="I26" i="2"/>
  <c r="I38" i="2"/>
  <c r="I207" i="2"/>
  <c r="I638" i="2"/>
  <c r="I63" i="2"/>
  <c r="I111" i="2"/>
  <c r="I159" i="2"/>
  <c r="H26" i="3"/>
  <c r="I26" i="3" s="1"/>
  <c r="H35" i="3"/>
  <c r="I35" i="3" s="1"/>
  <c r="H20" i="3"/>
  <c r="I20" i="3" s="1"/>
  <c r="H29" i="3"/>
  <c r="I29" i="3" s="1"/>
  <c r="H38" i="3"/>
  <c r="I38" i="3" s="1"/>
  <c r="H47" i="3"/>
  <c r="I47" i="3" s="1"/>
  <c r="I56" i="3"/>
  <c r="H19" i="3"/>
  <c r="I19" i="3" s="1"/>
  <c r="H28" i="3"/>
  <c r="I28" i="3" s="1"/>
  <c r="H37" i="3"/>
  <c r="I37" i="3" s="1"/>
  <c r="H46" i="3"/>
  <c r="I46" i="3" s="1"/>
  <c r="I55" i="3"/>
  <c r="H9" i="3"/>
  <c r="I9" i="3" s="1"/>
  <c r="H27" i="3"/>
  <c r="I27" i="3" s="1"/>
  <c r="H36" i="3"/>
  <c r="I36" i="3" s="1"/>
  <c r="H45" i="3"/>
  <c r="I45" i="3" s="1"/>
  <c r="I54" i="3"/>
  <c r="H8" i="3"/>
  <c r="I8" i="3" s="1"/>
  <c r="H41" i="3"/>
  <c r="I41" i="3" s="1"/>
  <c r="H17" i="3"/>
  <c r="I17" i="3" s="1"/>
  <c r="H43" i="3"/>
  <c r="I43" i="3" s="1"/>
  <c r="I52" i="3"/>
  <c r="H7" i="3"/>
  <c r="I7" i="3" s="1"/>
  <c r="I49" i="3"/>
  <c r="I50" i="3"/>
  <c r="H16" i="3"/>
  <c r="I16" i="3" s="1"/>
  <c r="H18" i="3"/>
  <c r="I18" i="3" s="1"/>
  <c r="H15" i="3"/>
  <c r="I15" i="3" s="1"/>
  <c r="H24" i="3"/>
  <c r="I24" i="3" s="1"/>
  <c r="H11" i="3"/>
  <c r="I11" i="3" s="1"/>
  <c r="H34" i="3"/>
  <c r="I34" i="3" s="1"/>
  <c r="I51" i="3"/>
  <c r="H14" i="3"/>
  <c r="I14" i="3" s="1"/>
  <c r="H23" i="3"/>
  <c r="I23" i="3" s="1"/>
  <c r="H32" i="3"/>
  <c r="I32" i="3" s="1"/>
  <c r="H10" i="3"/>
  <c r="I10" i="3" s="1"/>
  <c r="H25" i="3"/>
  <c r="I25" i="3" s="1"/>
  <c r="H13" i="3"/>
  <c r="I13" i="3" s="1"/>
  <c r="H22" i="3"/>
  <c r="I22" i="3" s="1"/>
  <c r="H31" i="3"/>
  <c r="I31" i="3" s="1"/>
  <c r="H40" i="3"/>
  <c r="I40" i="3" s="1"/>
  <c r="H42" i="3"/>
  <c r="I42" i="3" s="1"/>
  <c r="H12" i="3"/>
  <c r="I12" i="3" s="1"/>
  <c r="H21" i="3"/>
  <c r="I21" i="3" s="1"/>
  <c r="H30" i="3"/>
  <c r="I30" i="3" s="1"/>
  <c r="H39" i="3"/>
  <c r="I39" i="3" s="1"/>
  <c r="H48" i="3"/>
  <c r="I48" i="3" s="1"/>
  <c r="H33" i="3"/>
  <c r="I33" i="3" s="1"/>
  <c r="J253" i="2"/>
  <c r="J251" i="2"/>
  <c r="J249" i="2"/>
  <c r="J248" i="2"/>
  <c r="J247" i="2"/>
  <c r="J245" i="2"/>
  <c r="J243" i="2"/>
  <c r="J242" i="2"/>
  <c r="J240" i="2"/>
  <c r="J238" i="2"/>
  <c r="J234" i="2"/>
  <c r="J232" i="2"/>
  <c r="J229" i="2"/>
  <c r="J227" i="2"/>
  <c r="J225" i="2"/>
  <c r="J224" i="2"/>
  <c r="J223" i="2"/>
  <c r="J255" i="2"/>
  <c r="J254" i="2"/>
  <c r="J252" i="2"/>
  <c r="J250" i="2"/>
  <c r="J246" i="2"/>
  <c r="J244" i="2"/>
  <c r="J241" i="2"/>
  <c r="J239" i="2"/>
  <c r="J237" i="2"/>
  <c r="J236" i="2"/>
  <c r="J235" i="2"/>
  <c r="J233" i="2"/>
  <c r="J231" i="2"/>
  <c r="J230" i="2"/>
  <c r="J228" i="2"/>
  <c r="J226" i="2"/>
  <c r="J222" i="2"/>
  <c r="J220" i="2"/>
  <c r="J217" i="2"/>
  <c r="J215" i="2"/>
  <c r="J213" i="2"/>
  <c r="J212" i="2"/>
  <c r="J211" i="2"/>
  <c r="J209" i="2"/>
  <c r="J207" i="2"/>
  <c r="J206" i="2"/>
  <c r="J204" i="2"/>
  <c r="J202" i="2"/>
  <c r="J198" i="2"/>
  <c r="J196" i="2"/>
  <c r="J193" i="2"/>
  <c r="J191" i="2"/>
  <c r="J189" i="2"/>
  <c r="J188" i="2"/>
  <c r="J187" i="2"/>
  <c r="J185" i="2"/>
  <c r="J183" i="2"/>
  <c r="J182" i="2"/>
  <c r="J180" i="2"/>
  <c r="J178" i="2"/>
  <c r="J174" i="2"/>
  <c r="J172" i="2"/>
  <c r="J169" i="2"/>
  <c r="J167" i="2"/>
  <c r="J165" i="2"/>
  <c r="J164" i="2"/>
  <c r="J163" i="2"/>
  <c r="J161" i="2"/>
  <c r="J159" i="2"/>
  <c r="J158" i="2"/>
  <c r="J156" i="2"/>
  <c r="J154" i="2"/>
  <c r="J150" i="2"/>
  <c r="J148" i="2"/>
  <c r="J145" i="2"/>
  <c r="J143" i="2"/>
  <c r="J141" i="2"/>
  <c r="J140" i="2"/>
  <c r="J139" i="2"/>
  <c r="J137" i="2"/>
  <c r="J135" i="2"/>
  <c r="J134" i="2"/>
  <c r="J132" i="2"/>
  <c r="J130" i="2"/>
  <c r="J126" i="2"/>
  <c r="J124" i="2"/>
  <c r="J121" i="2"/>
  <c r="J119" i="2"/>
  <c r="J117" i="2"/>
  <c r="J116" i="2"/>
  <c r="J115" i="2"/>
  <c r="J113" i="2"/>
  <c r="J111" i="2"/>
  <c r="J110" i="2"/>
  <c r="J108" i="2"/>
  <c r="J106" i="2"/>
  <c r="J102" i="2"/>
  <c r="J100" i="2"/>
  <c r="J97" i="2"/>
  <c r="J95" i="2"/>
  <c r="J93" i="2"/>
  <c r="J92" i="2"/>
  <c r="J91" i="2"/>
  <c r="J89" i="2"/>
  <c r="J87" i="2"/>
  <c r="J86" i="2"/>
  <c r="J84" i="2"/>
  <c r="J82" i="2"/>
  <c r="J78" i="2"/>
  <c r="J76" i="2"/>
  <c r="J73" i="2"/>
  <c r="J71" i="2"/>
  <c r="J69" i="2"/>
  <c r="J68" i="2"/>
  <c r="J67" i="2"/>
  <c r="J65" i="2"/>
  <c r="J63" i="2"/>
  <c r="J62" i="2"/>
  <c r="J60" i="2"/>
  <c r="J58" i="2"/>
  <c r="J54" i="2"/>
  <c r="J52" i="2"/>
  <c r="J49" i="2"/>
  <c r="J47" i="2"/>
  <c r="J45" i="2"/>
  <c r="J44" i="2"/>
  <c r="J43" i="2"/>
  <c r="J41" i="2"/>
  <c r="J39" i="2"/>
  <c r="J38" i="2"/>
  <c r="J36" i="2"/>
  <c r="J34" i="2"/>
  <c r="J30" i="2"/>
  <c r="J28" i="2"/>
  <c r="J25" i="2"/>
  <c r="J23" i="2"/>
  <c r="J21" i="2"/>
  <c r="J20" i="2"/>
  <c r="J19" i="2"/>
  <c r="J221" i="2"/>
  <c r="J219" i="2"/>
  <c r="J218" i="2"/>
  <c r="J216" i="2"/>
  <c r="J214" i="2"/>
  <c r="J210" i="2"/>
  <c r="J208" i="2"/>
  <c r="J205" i="2"/>
  <c r="J203" i="2"/>
  <c r="J201" i="2"/>
  <c r="J200" i="2"/>
  <c r="J199" i="2"/>
  <c r="J197" i="2"/>
  <c r="J195" i="2"/>
  <c r="J194" i="2"/>
  <c r="J192" i="2"/>
  <c r="J190" i="2"/>
  <c r="J186" i="2"/>
  <c r="J184" i="2"/>
  <c r="J181" i="2"/>
  <c r="J179" i="2"/>
  <c r="J177" i="2"/>
  <c r="J176" i="2"/>
  <c r="J175" i="2"/>
  <c r="J173" i="2"/>
  <c r="J171" i="2"/>
  <c r="J170" i="2"/>
  <c r="J168" i="2"/>
  <c r="J166" i="2"/>
  <c r="J162" i="2"/>
  <c r="J160" i="2"/>
  <c r="J157" i="2"/>
  <c r="J155" i="2"/>
  <c r="J153" i="2"/>
  <c r="J152" i="2"/>
  <c r="J151" i="2"/>
  <c r="J149" i="2"/>
  <c r="J147" i="2"/>
  <c r="J146" i="2"/>
  <c r="J144" i="2"/>
  <c r="J142" i="2"/>
  <c r="J138" i="2"/>
  <c r="J136" i="2"/>
  <c r="J133" i="2"/>
  <c r="J131" i="2"/>
  <c r="J129" i="2"/>
  <c r="J128" i="2"/>
  <c r="J127" i="2"/>
  <c r="J125" i="2"/>
  <c r="J123" i="2"/>
  <c r="J122" i="2"/>
  <c r="J120" i="2"/>
  <c r="J118" i="2"/>
  <c r="J114" i="2"/>
  <c r="J112" i="2"/>
  <c r="J109" i="2"/>
  <c r="J107" i="2"/>
  <c r="J105" i="2"/>
  <c r="J104" i="2"/>
  <c r="J103" i="2"/>
  <c r="J101" i="2"/>
  <c r="J99" i="2"/>
  <c r="J98" i="2"/>
  <c r="J96" i="2"/>
  <c r="J94" i="2"/>
  <c r="J90" i="2"/>
  <c r="J88" i="2"/>
  <c r="J85" i="2"/>
  <c r="J83" i="2"/>
  <c r="J81" i="2"/>
  <c r="J80" i="2"/>
  <c r="J79" i="2"/>
  <c r="J77" i="2"/>
  <c r="J75" i="2"/>
  <c r="J74" i="2"/>
  <c r="J72" i="2"/>
  <c r="J70" i="2"/>
  <c r="J66" i="2"/>
  <c r="J64" i="2"/>
  <c r="J61" i="2"/>
  <c r="J59" i="2"/>
  <c r="J57" i="2"/>
  <c r="J56" i="2"/>
  <c r="J55" i="2"/>
  <c r="J53" i="2"/>
  <c r="J51" i="2"/>
  <c r="J50" i="2"/>
  <c r="J48" i="2"/>
  <c r="J46" i="2"/>
  <c r="J42" i="2"/>
  <c r="J40" i="2"/>
  <c r="J37" i="2"/>
  <c r="J35" i="2"/>
  <c r="J33" i="2"/>
  <c r="J32" i="2"/>
  <c r="J31" i="2"/>
  <c r="J29" i="2"/>
  <c r="J27" i="2"/>
  <c r="J26" i="2"/>
  <c r="J24" i="2"/>
  <c r="J22" i="2"/>
  <c r="J18" i="2"/>
  <c r="J16" i="2"/>
  <c r="J15" i="2"/>
  <c r="J17" i="2"/>
  <c r="U11" i="4" l="1"/>
  <c r="T11" i="4"/>
  <c r="O11" i="4"/>
  <c r="Q11" i="4" s="1"/>
  <c r="R11" i="4"/>
  <c r="M75" i="4"/>
  <c r="L75" i="4"/>
  <c r="H99" i="4"/>
  <c r="J87" i="4"/>
  <c r="L16" i="2"/>
  <c r="M16" i="2"/>
  <c r="L18" i="2"/>
  <c r="M18" i="2"/>
  <c r="L24" i="2"/>
  <c r="M24" i="2"/>
  <c r="L27" i="2"/>
  <c r="M27" i="2"/>
  <c r="L31" i="2"/>
  <c r="M31" i="2"/>
  <c r="L33" i="2"/>
  <c r="M33" i="2"/>
  <c r="L37" i="2"/>
  <c r="M37" i="2"/>
  <c r="L42" i="2"/>
  <c r="M42" i="2"/>
  <c r="L48" i="2"/>
  <c r="M48" i="2"/>
  <c r="L51" i="2"/>
  <c r="M51" i="2"/>
  <c r="L55" i="2"/>
  <c r="M55" i="2"/>
  <c r="L57" i="2"/>
  <c r="M57" i="2"/>
  <c r="L61" i="2"/>
  <c r="M61" i="2"/>
  <c r="L66" i="2"/>
  <c r="M66" i="2"/>
  <c r="L72" i="2"/>
  <c r="M72" i="2"/>
  <c r="L75" i="2"/>
  <c r="M75" i="2"/>
  <c r="L79" i="2"/>
  <c r="M79" i="2"/>
  <c r="L81" i="2"/>
  <c r="M81" i="2"/>
  <c r="L85" i="2"/>
  <c r="M85" i="2"/>
  <c r="L90" i="2"/>
  <c r="M90" i="2"/>
  <c r="L96" i="2"/>
  <c r="M96" i="2"/>
  <c r="L99" i="2"/>
  <c r="M99" i="2"/>
  <c r="L103" i="2"/>
  <c r="M103" i="2"/>
  <c r="L105" i="2"/>
  <c r="M105" i="2"/>
  <c r="L109" i="2"/>
  <c r="M109" i="2"/>
  <c r="L114" i="2"/>
  <c r="M114" i="2"/>
  <c r="L120" i="2"/>
  <c r="M120" i="2"/>
  <c r="L123" i="2"/>
  <c r="M123" i="2"/>
  <c r="L127" i="2"/>
  <c r="M127" i="2"/>
  <c r="L129" i="2"/>
  <c r="M129" i="2"/>
  <c r="L133" i="2"/>
  <c r="M133" i="2"/>
  <c r="L138" i="2"/>
  <c r="M138" i="2"/>
  <c r="L144" i="2"/>
  <c r="M144" i="2"/>
  <c r="L147" i="2"/>
  <c r="M147" i="2"/>
  <c r="L151" i="2"/>
  <c r="M151" i="2"/>
  <c r="L153" i="2"/>
  <c r="M153" i="2"/>
  <c r="L157" i="2"/>
  <c r="M157" i="2"/>
  <c r="L162" i="2"/>
  <c r="M162" i="2"/>
  <c r="L168" i="2"/>
  <c r="M168" i="2"/>
  <c r="L171" i="2"/>
  <c r="M171" i="2"/>
  <c r="L175" i="2"/>
  <c r="M175" i="2"/>
  <c r="L177" i="2"/>
  <c r="M177" i="2"/>
  <c r="L181" i="2"/>
  <c r="M181" i="2"/>
  <c r="L186" i="2"/>
  <c r="M186" i="2"/>
  <c r="L192" i="2"/>
  <c r="M192" i="2"/>
  <c r="L195" i="2"/>
  <c r="M195" i="2"/>
  <c r="L199" i="2"/>
  <c r="M199" i="2"/>
  <c r="L201" i="2"/>
  <c r="M201" i="2"/>
  <c r="L205" i="2"/>
  <c r="M205" i="2"/>
  <c r="L210" i="2"/>
  <c r="M210" i="2"/>
  <c r="L216" i="2"/>
  <c r="M216" i="2"/>
  <c r="L219" i="2"/>
  <c r="M219" i="2"/>
  <c r="M19" i="2"/>
  <c r="L19" i="2"/>
  <c r="M21" i="2"/>
  <c r="L21" i="2"/>
  <c r="M25" i="2"/>
  <c r="L25" i="2"/>
  <c r="M30" i="2"/>
  <c r="L30" i="2"/>
  <c r="M36" i="2"/>
  <c r="L36" i="2"/>
  <c r="M39" i="2"/>
  <c r="L39" i="2"/>
  <c r="M43" i="2"/>
  <c r="L43" i="2"/>
  <c r="M45" i="2"/>
  <c r="L45" i="2"/>
  <c r="M49" i="2"/>
  <c r="L49" i="2"/>
  <c r="M54" i="2"/>
  <c r="L54" i="2"/>
  <c r="M60" i="2"/>
  <c r="L60" i="2"/>
  <c r="M63" i="2"/>
  <c r="L63" i="2"/>
  <c r="M67" i="2"/>
  <c r="L67" i="2"/>
  <c r="M69" i="2"/>
  <c r="L69" i="2"/>
  <c r="M73" i="2"/>
  <c r="L73" i="2"/>
  <c r="M78" i="2"/>
  <c r="L78" i="2"/>
  <c r="M84" i="2"/>
  <c r="L84" i="2"/>
  <c r="M87" i="2"/>
  <c r="L87" i="2"/>
  <c r="M91" i="2"/>
  <c r="L91" i="2"/>
  <c r="M93" i="2"/>
  <c r="L93" i="2"/>
  <c r="M97" i="2"/>
  <c r="L97" i="2"/>
  <c r="M102" i="2"/>
  <c r="L102" i="2"/>
  <c r="M108" i="2"/>
  <c r="L108" i="2"/>
  <c r="M111" i="2"/>
  <c r="L111" i="2"/>
  <c r="M115" i="2"/>
  <c r="L115" i="2"/>
  <c r="M117" i="2"/>
  <c r="L117" i="2"/>
  <c r="M121" i="2"/>
  <c r="L121" i="2"/>
  <c r="M126" i="2"/>
  <c r="L126" i="2"/>
  <c r="M132" i="2"/>
  <c r="L132" i="2"/>
  <c r="M135" i="2"/>
  <c r="L135" i="2"/>
  <c r="M139" i="2"/>
  <c r="L139" i="2"/>
  <c r="M141" i="2"/>
  <c r="L141" i="2"/>
  <c r="M145" i="2"/>
  <c r="L145" i="2"/>
  <c r="M150" i="2"/>
  <c r="L150" i="2"/>
  <c r="M156" i="2"/>
  <c r="L156" i="2"/>
  <c r="M159" i="2"/>
  <c r="L159" i="2"/>
  <c r="M163" i="2"/>
  <c r="L163" i="2"/>
  <c r="M165" i="2"/>
  <c r="L165" i="2"/>
  <c r="M169" i="2"/>
  <c r="L169" i="2"/>
  <c r="M174" i="2"/>
  <c r="L174" i="2"/>
  <c r="M180" i="2"/>
  <c r="L180" i="2"/>
  <c r="M183" i="2"/>
  <c r="L183" i="2"/>
  <c r="M187" i="2"/>
  <c r="L187" i="2"/>
  <c r="M189" i="2"/>
  <c r="L189" i="2"/>
  <c r="M193" i="2"/>
  <c r="L193" i="2"/>
  <c r="M198" i="2"/>
  <c r="L198" i="2"/>
  <c r="M204" i="2"/>
  <c r="L204" i="2"/>
  <c r="M207" i="2"/>
  <c r="L207" i="2"/>
  <c r="M211" i="2"/>
  <c r="L211" i="2"/>
  <c r="M213" i="2"/>
  <c r="L213" i="2"/>
  <c r="M217" i="2"/>
  <c r="L217" i="2"/>
  <c r="L222" i="2"/>
  <c r="M222" i="2"/>
  <c r="L228" i="2"/>
  <c r="M228" i="2"/>
  <c r="L231" i="2"/>
  <c r="M231" i="2"/>
  <c r="L235" i="2"/>
  <c r="M235" i="2"/>
  <c r="L237" i="2"/>
  <c r="M237" i="2"/>
  <c r="L241" i="2"/>
  <c r="M241" i="2"/>
  <c r="L246" i="2"/>
  <c r="M246" i="2"/>
  <c r="L252" i="2"/>
  <c r="M252" i="2"/>
  <c r="L255" i="2"/>
  <c r="M255" i="2"/>
  <c r="M224" i="2"/>
  <c r="L224" i="2"/>
  <c r="M227" i="2"/>
  <c r="L227" i="2"/>
  <c r="M232" i="2"/>
  <c r="L232" i="2"/>
  <c r="M238" i="2"/>
  <c r="L238" i="2"/>
  <c r="M242" i="2"/>
  <c r="L242" i="2"/>
  <c r="M245" i="2"/>
  <c r="L245" i="2"/>
  <c r="M248" i="2"/>
  <c r="L248" i="2"/>
  <c r="M251" i="2"/>
  <c r="L251" i="2"/>
  <c r="M17" i="2"/>
  <c r="L17" i="2"/>
  <c r="M15" i="2"/>
  <c r="L15" i="2"/>
  <c r="L22" i="2"/>
  <c r="M22" i="2"/>
  <c r="L26" i="2"/>
  <c r="M26" i="2"/>
  <c r="L29" i="2"/>
  <c r="M29" i="2"/>
  <c r="L32" i="2"/>
  <c r="M32" i="2"/>
  <c r="L35" i="2"/>
  <c r="M35" i="2"/>
  <c r="L40" i="2"/>
  <c r="M40" i="2"/>
  <c r="L46" i="2"/>
  <c r="M46" i="2"/>
  <c r="L50" i="2"/>
  <c r="M50" i="2"/>
  <c r="L53" i="2"/>
  <c r="M53" i="2"/>
  <c r="L56" i="2"/>
  <c r="M56" i="2"/>
  <c r="L59" i="2"/>
  <c r="M59" i="2"/>
  <c r="L64" i="2"/>
  <c r="M64" i="2"/>
  <c r="L70" i="2"/>
  <c r="M70" i="2"/>
  <c r="L74" i="2"/>
  <c r="M74" i="2"/>
  <c r="L77" i="2"/>
  <c r="M77" i="2"/>
  <c r="L80" i="2"/>
  <c r="M80" i="2"/>
  <c r="L83" i="2"/>
  <c r="M83" i="2"/>
  <c r="L88" i="2"/>
  <c r="M88" i="2"/>
  <c r="L94" i="2"/>
  <c r="M94" i="2"/>
  <c r="L98" i="2"/>
  <c r="M98" i="2"/>
  <c r="L101" i="2"/>
  <c r="M101" i="2"/>
  <c r="L104" i="2"/>
  <c r="M104" i="2"/>
  <c r="L107" i="2"/>
  <c r="M107" i="2"/>
  <c r="L112" i="2"/>
  <c r="M112" i="2"/>
  <c r="L118" i="2"/>
  <c r="M118" i="2"/>
  <c r="L122" i="2"/>
  <c r="M122" i="2"/>
  <c r="L125" i="2"/>
  <c r="M125" i="2"/>
  <c r="L128" i="2"/>
  <c r="M128" i="2"/>
  <c r="L131" i="2"/>
  <c r="M131" i="2"/>
  <c r="L136" i="2"/>
  <c r="M136" i="2"/>
  <c r="L142" i="2"/>
  <c r="M142" i="2"/>
  <c r="L146" i="2"/>
  <c r="M146" i="2"/>
  <c r="L149" i="2"/>
  <c r="M149" i="2"/>
  <c r="L152" i="2"/>
  <c r="M152" i="2"/>
  <c r="L155" i="2"/>
  <c r="M155" i="2"/>
  <c r="L160" i="2"/>
  <c r="M160" i="2"/>
  <c r="L166" i="2"/>
  <c r="M166" i="2"/>
  <c r="L170" i="2"/>
  <c r="M170" i="2"/>
  <c r="L173" i="2"/>
  <c r="M173" i="2"/>
  <c r="L176" i="2"/>
  <c r="M176" i="2"/>
  <c r="L179" i="2"/>
  <c r="M179" i="2"/>
  <c r="L184" i="2"/>
  <c r="M184" i="2"/>
  <c r="L190" i="2"/>
  <c r="M190" i="2"/>
  <c r="L194" i="2"/>
  <c r="M194" i="2"/>
  <c r="L197" i="2"/>
  <c r="M197" i="2"/>
  <c r="L200" i="2"/>
  <c r="M200" i="2"/>
  <c r="L203" i="2"/>
  <c r="M203" i="2"/>
  <c r="L208" i="2"/>
  <c r="M208" i="2"/>
  <c r="L214" i="2"/>
  <c r="M214" i="2"/>
  <c r="L218" i="2"/>
  <c r="M218" i="2"/>
  <c r="L221" i="2"/>
  <c r="M221" i="2"/>
  <c r="M20" i="2"/>
  <c r="L20" i="2"/>
  <c r="M23" i="2"/>
  <c r="L23" i="2"/>
  <c r="M28" i="2"/>
  <c r="L28" i="2"/>
  <c r="M34" i="2"/>
  <c r="L34" i="2"/>
  <c r="M38" i="2"/>
  <c r="L38" i="2"/>
  <c r="M41" i="2"/>
  <c r="L41" i="2"/>
  <c r="M44" i="2"/>
  <c r="L44" i="2"/>
  <c r="M47" i="2"/>
  <c r="L47" i="2"/>
  <c r="M52" i="2"/>
  <c r="L52" i="2"/>
  <c r="M58" i="2"/>
  <c r="L58" i="2"/>
  <c r="M62" i="2"/>
  <c r="L62" i="2"/>
  <c r="M65" i="2"/>
  <c r="L65" i="2"/>
  <c r="M68" i="2"/>
  <c r="L68" i="2"/>
  <c r="M71" i="2"/>
  <c r="L71" i="2"/>
  <c r="M76" i="2"/>
  <c r="L76" i="2"/>
  <c r="M82" i="2"/>
  <c r="L82" i="2"/>
  <c r="M86" i="2"/>
  <c r="L86" i="2"/>
  <c r="M89" i="2"/>
  <c r="L89" i="2"/>
  <c r="M92" i="2"/>
  <c r="L92" i="2"/>
  <c r="M95" i="2"/>
  <c r="L95" i="2"/>
  <c r="M100" i="2"/>
  <c r="L100" i="2"/>
  <c r="M106" i="2"/>
  <c r="L106" i="2"/>
  <c r="M110" i="2"/>
  <c r="L110" i="2"/>
  <c r="M113" i="2"/>
  <c r="L113" i="2"/>
  <c r="M116" i="2"/>
  <c r="L116" i="2"/>
  <c r="M119" i="2"/>
  <c r="L119" i="2"/>
  <c r="M124" i="2"/>
  <c r="L124" i="2"/>
  <c r="M130" i="2"/>
  <c r="L130" i="2"/>
  <c r="M134" i="2"/>
  <c r="L134" i="2"/>
  <c r="M137" i="2"/>
  <c r="L137" i="2"/>
  <c r="M140" i="2"/>
  <c r="L140" i="2"/>
  <c r="M143" i="2"/>
  <c r="L143" i="2"/>
  <c r="M148" i="2"/>
  <c r="L148" i="2"/>
  <c r="M154" i="2"/>
  <c r="L154" i="2"/>
  <c r="M158" i="2"/>
  <c r="L158" i="2"/>
  <c r="M161" i="2"/>
  <c r="L161" i="2"/>
  <c r="M164" i="2"/>
  <c r="L164" i="2"/>
  <c r="M167" i="2"/>
  <c r="L167" i="2"/>
  <c r="M172" i="2"/>
  <c r="L172" i="2"/>
  <c r="M178" i="2"/>
  <c r="L178" i="2"/>
  <c r="M182" i="2"/>
  <c r="L182" i="2"/>
  <c r="M185" i="2"/>
  <c r="L185" i="2"/>
  <c r="M188" i="2"/>
  <c r="L188" i="2"/>
  <c r="M191" i="2"/>
  <c r="L191" i="2"/>
  <c r="M196" i="2"/>
  <c r="L196" i="2"/>
  <c r="M202" i="2"/>
  <c r="L202" i="2"/>
  <c r="M206" i="2"/>
  <c r="L206" i="2"/>
  <c r="M209" i="2"/>
  <c r="L209" i="2"/>
  <c r="M212" i="2"/>
  <c r="L212" i="2"/>
  <c r="M215" i="2"/>
  <c r="L215" i="2"/>
  <c r="M220" i="2"/>
  <c r="L220" i="2"/>
  <c r="L226" i="2"/>
  <c r="M226" i="2"/>
  <c r="L230" i="2"/>
  <c r="M230" i="2"/>
  <c r="L233" i="2"/>
  <c r="M233" i="2"/>
  <c r="L236" i="2"/>
  <c r="M236" i="2"/>
  <c r="L239" i="2"/>
  <c r="M239" i="2"/>
  <c r="L244" i="2"/>
  <c r="M244" i="2"/>
  <c r="L250" i="2"/>
  <c r="M250" i="2"/>
  <c r="L254" i="2"/>
  <c r="M254" i="2"/>
  <c r="M223" i="2"/>
  <c r="L223" i="2"/>
  <c r="M225" i="2"/>
  <c r="L225" i="2"/>
  <c r="M229" i="2"/>
  <c r="L229" i="2"/>
  <c r="M234" i="2"/>
  <c r="L234" i="2"/>
  <c r="M240" i="2"/>
  <c r="L240" i="2"/>
  <c r="M243" i="2"/>
  <c r="L243" i="2"/>
  <c r="M247" i="2"/>
  <c r="L247" i="2"/>
  <c r="M249" i="2"/>
  <c r="L249" i="2"/>
  <c r="M253" i="2"/>
  <c r="L253" i="2"/>
  <c r="W11" i="4" l="1"/>
  <c r="S11" i="4"/>
  <c r="N12" i="4"/>
  <c r="M87" i="4"/>
  <c r="L87" i="4"/>
  <c r="H111" i="4"/>
  <c r="J99" i="4"/>
  <c r="L2" i="2"/>
  <c r="M16" i="1" s="1"/>
  <c r="M26" i="1" s="1"/>
  <c r="M28" i="1" s="1"/>
  <c r="O9" i="2"/>
  <c r="Q9" i="2" s="1"/>
  <c r="R9" i="2" l="1"/>
  <c r="S9" i="2" s="1"/>
  <c r="U12" i="4"/>
  <c r="O12" i="4"/>
  <c r="Q12" i="4" s="1"/>
  <c r="R12" i="4"/>
  <c r="T12" i="4"/>
  <c r="M99" i="4"/>
  <c r="L99" i="4"/>
  <c r="J111" i="4"/>
  <c r="H123" i="4"/>
  <c r="T9" i="2"/>
  <c r="S12" i="4" l="1"/>
  <c r="W12" i="4"/>
  <c r="N13" i="4"/>
  <c r="M111" i="4"/>
  <c r="L111" i="4"/>
  <c r="J123" i="4"/>
  <c r="H135" i="4"/>
  <c r="U9" i="2"/>
  <c r="V9" i="2" s="1"/>
  <c r="U13" i="4" l="1"/>
  <c r="R13" i="4"/>
  <c r="O13" i="4"/>
  <c r="Q13" i="4" s="1"/>
  <c r="T13" i="4"/>
  <c r="L123" i="4"/>
  <c r="M123" i="4"/>
  <c r="H147" i="4"/>
  <c r="J135" i="4"/>
  <c r="N10" i="2"/>
  <c r="X9" i="2"/>
  <c r="Y9" i="2" s="1"/>
  <c r="Z9" i="2" s="1"/>
  <c r="W13" i="4" l="1"/>
  <c r="O10" i="2"/>
  <c r="R10" i="2" s="1"/>
  <c r="S10" i="2" s="1"/>
  <c r="S13" i="4"/>
  <c r="N14" i="4"/>
  <c r="M135" i="4"/>
  <c r="L135" i="4"/>
  <c r="H159" i="4"/>
  <c r="J147" i="4"/>
  <c r="T10" i="2" l="1"/>
  <c r="U10" i="2" s="1"/>
  <c r="V10" i="2" s="1"/>
  <c r="Q10" i="2"/>
  <c r="U14" i="4"/>
  <c r="T14" i="4"/>
  <c r="W14" i="4" s="1"/>
  <c r="O14" i="4"/>
  <c r="Q14" i="4" s="1"/>
  <c r="R14" i="4"/>
  <c r="S14" i="4" s="1"/>
  <c r="M147" i="4"/>
  <c r="L147" i="4"/>
  <c r="J159" i="4"/>
  <c r="H171" i="4"/>
  <c r="N11" i="2"/>
  <c r="X10" i="2"/>
  <c r="Y10" i="2" s="1"/>
  <c r="Z10" i="2" s="1"/>
  <c r="N15" i="4" l="1"/>
  <c r="M159" i="4"/>
  <c r="L159" i="4"/>
  <c r="J171" i="4"/>
  <c r="H183" i="4"/>
  <c r="O11" i="2"/>
  <c r="R11" i="2" s="1"/>
  <c r="S11" i="2" s="1"/>
  <c r="Q11" i="2" l="1"/>
  <c r="R15" i="4"/>
  <c r="O15" i="4"/>
  <c r="Q15" i="4" s="1"/>
  <c r="L171" i="4"/>
  <c r="M171" i="4"/>
  <c r="H195" i="4"/>
  <c r="J183" i="4"/>
  <c r="T11" i="2"/>
  <c r="S15" i="4" l="1"/>
  <c r="T15" i="4" s="1"/>
  <c r="W15" i="4" s="1"/>
  <c r="L183" i="4"/>
  <c r="M183" i="4"/>
  <c r="H207" i="4"/>
  <c r="J195" i="4"/>
  <c r="U11" i="2"/>
  <c r="V11" i="2" s="1"/>
  <c r="U15" i="4" l="1"/>
  <c r="N16" i="4" s="1"/>
  <c r="L195" i="4"/>
  <c r="M195" i="4"/>
  <c r="J207" i="4"/>
  <c r="H219" i="4"/>
  <c r="N12" i="2"/>
  <c r="X11" i="2"/>
  <c r="Y11" i="2" s="1"/>
  <c r="Z11" i="2" s="1"/>
  <c r="O12" i="2" l="1"/>
  <c r="R12" i="2" s="1"/>
  <c r="S12" i="2" s="1"/>
  <c r="O16" i="4"/>
  <c r="Q16" i="4" s="1"/>
  <c r="R16" i="4"/>
  <c r="L207" i="4"/>
  <c r="M207" i="4"/>
  <c r="H231" i="4"/>
  <c r="J219" i="4"/>
  <c r="S16" i="4" l="1"/>
  <c r="T12" i="2"/>
  <c r="Q12" i="2"/>
  <c r="T16" i="4"/>
  <c r="W16" i="4" s="1"/>
  <c r="L219" i="4"/>
  <c r="M219" i="4"/>
  <c r="H243" i="4"/>
  <c r="J231" i="4"/>
  <c r="U12" i="2"/>
  <c r="V12" i="2" s="1"/>
  <c r="U16" i="4" l="1"/>
  <c r="N17" i="4" s="1"/>
  <c r="O17" i="4" s="1"/>
  <c r="Q17" i="4" s="1"/>
  <c r="L231" i="4"/>
  <c r="M231" i="4"/>
  <c r="J243" i="4"/>
  <c r="H255" i="4"/>
  <c r="N13" i="2"/>
  <c r="X12" i="2"/>
  <c r="Y12" i="2" s="1"/>
  <c r="Z12" i="2" s="1"/>
  <c r="S17" i="4" l="1"/>
  <c r="R17" i="4"/>
  <c r="T17" i="4" s="1"/>
  <c r="O13" i="2"/>
  <c r="R13" i="2" s="1"/>
  <c r="S13" i="2" s="1"/>
  <c r="L243" i="4"/>
  <c r="M243" i="4"/>
  <c r="J255" i="4"/>
  <c r="H267" i="4"/>
  <c r="H279" i="4" s="1"/>
  <c r="H291" i="4" s="1"/>
  <c r="H303" i="4" s="1"/>
  <c r="H315" i="4" s="1"/>
  <c r="H327" i="4" s="1"/>
  <c r="H339" i="4" s="1"/>
  <c r="H351" i="4" s="1"/>
  <c r="H363" i="4" s="1"/>
  <c r="H375" i="4" s="1"/>
  <c r="H387" i="4" s="1"/>
  <c r="H399" i="4" s="1"/>
  <c r="H411" i="4" s="1"/>
  <c r="H423" i="4" s="1"/>
  <c r="H435" i="4" s="1"/>
  <c r="H447" i="4" s="1"/>
  <c r="H459" i="4" s="1"/>
  <c r="H471" i="4" s="1"/>
  <c r="H483" i="4" s="1"/>
  <c r="H495" i="4" s="1"/>
  <c r="H507" i="4" s="1"/>
  <c r="H519" i="4" s="1"/>
  <c r="H531" i="4" s="1"/>
  <c r="H543" i="4" s="1"/>
  <c r="H555" i="4" s="1"/>
  <c r="H567" i="4" s="1"/>
  <c r="H579" i="4" s="1"/>
  <c r="H591" i="4" s="1"/>
  <c r="H603" i="4" s="1"/>
  <c r="H615" i="4" s="1"/>
  <c r="H627" i="4" s="1"/>
  <c r="H639" i="4" s="1"/>
  <c r="T13" i="2" l="1"/>
  <c r="U13" i="2" s="1"/>
  <c r="V13" i="2" s="1"/>
  <c r="Q13" i="2"/>
  <c r="U17" i="4"/>
  <c r="N18" i="4" s="1"/>
  <c r="O18" i="4" s="1"/>
  <c r="Q18" i="4" s="1"/>
  <c r="W17" i="4"/>
  <c r="L255" i="4"/>
  <c r="L2" i="4" s="1"/>
  <c r="M255" i="4"/>
  <c r="N14" i="2"/>
  <c r="X13" i="2"/>
  <c r="Y13" i="2" s="1"/>
  <c r="Z13" i="2" s="1"/>
  <c r="R18" i="4" l="1"/>
  <c r="S18" i="4"/>
  <c r="T18" i="4" s="1"/>
  <c r="O14" i="2"/>
  <c r="R14" i="2" s="1"/>
  <c r="S14" i="2" s="1"/>
  <c r="U18" i="4" l="1"/>
  <c r="N19" i="4" s="1"/>
  <c r="W18" i="4"/>
  <c r="Q14" i="2"/>
  <c r="O19" i="4"/>
  <c r="R19" i="4"/>
  <c r="S19" i="4"/>
  <c r="T19" i="4"/>
  <c r="W19" i="4" s="1"/>
  <c r="Q19" i="4"/>
  <c r="U19" i="4" s="1"/>
  <c r="T14" i="2"/>
  <c r="N20" i="4" l="1"/>
  <c r="O20" i="4" s="1"/>
  <c r="P20" i="4" s="1"/>
  <c r="U14" i="2"/>
  <c r="V14" i="2" s="1"/>
  <c r="R20" i="4" l="1"/>
  <c r="S20" i="4"/>
  <c r="Q20" i="4"/>
  <c r="N15" i="2"/>
  <c r="X14" i="2"/>
  <c r="Y14" i="2" s="1"/>
  <c r="Z14" i="2" s="1"/>
  <c r="O15" i="2" l="1"/>
  <c r="R15" i="2" s="1"/>
  <c r="S15" i="2" s="1"/>
  <c r="T20" i="4"/>
  <c r="T15" i="2" l="1"/>
  <c r="U15" i="2" s="1"/>
  <c r="Q15" i="2"/>
  <c r="U20" i="4"/>
  <c r="N21" i="4" s="1"/>
  <c r="W20" i="4"/>
  <c r="V15" i="2" l="1"/>
  <c r="R21" i="4"/>
  <c r="O21" i="4"/>
  <c r="S21" i="4" s="1"/>
  <c r="X15" i="2" l="1"/>
  <c r="Y15" i="2" s="1"/>
  <c r="Z15" i="2" s="1"/>
  <c r="N16" i="2"/>
  <c r="O16" i="2" s="1"/>
  <c r="T21" i="4"/>
  <c r="W21" i="4" s="1"/>
  <c r="Q21" i="4"/>
  <c r="U21" i="4" l="1"/>
  <c r="R16" i="2"/>
  <c r="S16" i="2" s="1"/>
  <c r="T16" i="2"/>
  <c r="Q16" i="2"/>
  <c r="U16" i="2"/>
  <c r="V16" i="2" l="1"/>
  <c r="N17" i="2" s="1"/>
  <c r="N22" i="4"/>
  <c r="O17" i="2"/>
  <c r="Q17" i="2" s="1"/>
  <c r="X16" i="2"/>
  <c r="Y16" i="2" s="1"/>
  <c r="Z16" i="2" s="1"/>
  <c r="R17" i="2" l="1"/>
  <c r="S17" i="2" s="1"/>
  <c r="R22" i="4"/>
  <c r="O22" i="4"/>
  <c r="S22" i="4" s="1"/>
  <c r="T17" i="2"/>
  <c r="V17" i="2" l="1"/>
  <c r="N18" i="2" s="1"/>
  <c r="T22" i="4"/>
  <c r="W22" i="4" s="1"/>
  <c r="Q22" i="4"/>
  <c r="U22" i="4" s="1"/>
  <c r="U17" i="2"/>
  <c r="X17" i="2" l="1"/>
  <c r="Y17" i="2" s="1"/>
  <c r="Z17" i="2" s="1"/>
  <c r="O18" i="2"/>
  <c r="Q18" i="2" s="1"/>
  <c r="R18" i="2" l="1"/>
  <c r="S18" i="2" s="1"/>
  <c r="N23" i="4"/>
  <c r="T18" i="2"/>
  <c r="V18" i="2" l="1"/>
  <c r="N19" i="2" s="1"/>
  <c r="R23" i="4"/>
  <c r="O23" i="4"/>
  <c r="Q23" i="4" s="1"/>
  <c r="U18" i="2"/>
  <c r="S23" i="4" l="1"/>
  <c r="T23" i="4" s="1"/>
  <c r="X18" i="2"/>
  <c r="Y18" i="2" s="1"/>
  <c r="Z18" i="2" s="1"/>
  <c r="U23" i="4" l="1"/>
  <c r="W23" i="4"/>
  <c r="O19" i="2"/>
  <c r="Q19" i="2" s="1"/>
  <c r="N24" i="4"/>
  <c r="R19" i="2" l="1"/>
  <c r="S19" i="2" s="1"/>
  <c r="T19" i="2"/>
  <c r="U19" i="2" s="1"/>
  <c r="R24" i="4"/>
  <c r="O24" i="4"/>
  <c r="S24" i="4" s="1"/>
  <c r="T24" i="4" s="1"/>
  <c r="W24" i="4" s="1"/>
  <c r="V19" i="2" l="1"/>
  <c r="Q24" i="4"/>
  <c r="U24" i="4" s="1"/>
  <c r="X19" i="2" l="1"/>
  <c r="Y19" i="2" s="1"/>
  <c r="Z19" i="2" s="1"/>
  <c r="N20" i="2"/>
  <c r="O20" i="2" s="1"/>
  <c r="P20" i="2" s="1"/>
  <c r="T20" i="2" l="1"/>
  <c r="R20" i="2"/>
  <c r="S20" i="2" s="1"/>
  <c r="Q20" i="2"/>
  <c r="V20" i="2" s="1"/>
  <c r="N21" i="2" s="1"/>
  <c r="N25" i="4"/>
  <c r="U20" i="2"/>
  <c r="R25" i="4" l="1"/>
  <c r="O25" i="4"/>
  <c r="S25" i="4" s="1"/>
  <c r="X20" i="2"/>
  <c r="Y20" i="2" s="1"/>
  <c r="Z20" i="2" s="1"/>
  <c r="O21" i="2"/>
  <c r="Q21" i="2" s="1"/>
  <c r="R21" i="2" l="1"/>
  <c r="S21" i="2" s="1"/>
  <c r="T25" i="4"/>
  <c r="W25" i="4" s="1"/>
  <c r="Q25" i="4"/>
  <c r="U25" i="4" s="1"/>
  <c r="T21" i="2"/>
  <c r="U21" i="2" s="1"/>
  <c r="V21" i="2" l="1"/>
  <c r="N22" i="2" s="1"/>
  <c r="X21" i="2" l="1"/>
  <c r="Y21" i="2" s="1"/>
  <c r="Z21" i="2" s="1"/>
  <c r="N26" i="4"/>
  <c r="O22" i="2"/>
  <c r="Q22" i="2" s="1"/>
  <c r="R22" i="2" l="1"/>
  <c r="S22" i="2" s="1"/>
  <c r="R26" i="4"/>
  <c r="O26" i="4"/>
  <c r="S26" i="4" s="1"/>
  <c r="T26" i="4" s="1"/>
  <c r="W26" i="4" s="1"/>
  <c r="T22" i="2"/>
  <c r="U22" i="2" s="1"/>
  <c r="V22" i="2" l="1"/>
  <c r="Q26" i="4"/>
  <c r="U26" i="4" s="1"/>
  <c r="X22" i="2" l="1"/>
  <c r="Y22" i="2" s="1"/>
  <c r="Z22" i="2" s="1"/>
  <c r="N23" i="2"/>
  <c r="O23" i="2" s="1"/>
  <c r="Q23" i="2" s="1"/>
  <c r="R23" i="2" l="1"/>
  <c r="S23" i="2" s="1"/>
  <c r="N27" i="4"/>
  <c r="T23" i="2"/>
  <c r="U23" i="2" s="1"/>
  <c r="V23" i="2" l="1"/>
  <c r="N24" i="2" s="1"/>
  <c r="R27" i="4"/>
  <c r="O27" i="4"/>
  <c r="S27" i="4" s="1"/>
  <c r="T27" i="4" s="1"/>
  <c r="W27" i="4" s="1"/>
  <c r="X23" i="2" l="1"/>
  <c r="Y23" i="2" s="1"/>
  <c r="Z23" i="2" s="1"/>
  <c r="Q27" i="4"/>
  <c r="U27" i="4" s="1"/>
  <c r="O24" i="2"/>
  <c r="Q24" i="2" s="1"/>
  <c r="R24" i="2" l="1"/>
  <c r="S24" i="2" s="1"/>
  <c r="T24" i="2"/>
  <c r="U24" i="2" s="1"/>
  <c r="V24" i="2" l="1"/>
  <c r="N28" i="4"/>
  <c r="X24" i="2" l="1"/>
  <c r="Y24" i="2" s="1"/>
  <c r="Z24" i="2" s="1"/>
  <c r="N25" i="2"/>
  <c r="R28" i="4"/>
  <c r="O28" i="4"/>
  <c r="Q28" i="4" s="1"/>
  <c r="O25" i="2"/>
  <c r="Q25" i="2" s="1"/>
  <c r="R25" i="2" l="1"/>
  <c r="S25" i="2" s="1"/>
  <c r="S28" i="4"/>
  <c r="T28" i="4" s="1"/>
  <c r="T25" i="2"/>
  <c r="U25" i="2" s="1"/>
  <c r="V25" i="2" l="1"/>
  <c r="N26" i="2" s="1"/>
  <c r="U28" i="4"/>
  <c r="W28" i="4"/>
  <c r="N29" i="4"/>
  <c r="X25" i="2"/>
  <c r="Y25" i="2" s="1"/>
  <c r="Z25" i="2" s="1"/>
  <c r="R29" i="4" l="1"/>
  <c r="O29" i="4"/>
  <c r="S29" i="4" s="1"/>
  <c r="O26" i="2"/>
  <c r="Q26" i="2" s="1"/>
  <c r="R26" i="2" l="1"/>
  <c r="S26" i="2" s="1"/>
  <c r="T29" i="4"/>
  <c r="W29" i="4" s="1"/>
  <c r="Q29" i="4"/>
  <c r="U29" i="4" s="1"/>
  <c r="T26" i="2"/>
  <c r="U26" i="2" s="1"/>
  <c r="V26" i="2" l="1"/>
  <c r="X26" i="2" l="1"/>
  <c r="Y26" i="2" s="1"/>
  <c r="Z26" i="2" s="1"/>
  <c r="N27" i="2"/>
  <c r="O27" i="2" s="1"/>
  <c r="Q27" i="2" s="1"/>
  <c r="N30" i="4"/>
  <c r="R27" i="2" l="1"/>
  <c r="S27" i="2" s="1"/>
  <c r="R30" i="4"/>
  <c r="O30" i="4"/>
  <c r="S30" i="4" s="1"/>
  <c r="T30" i="4" s="1"/>
  <c r="W30" i="4" s="1"/>
  <c r="T27" i="2"/>
  <c r="U27" i="2" s="1"/>
  <c r="V27" i="2" l="1"/>
  <c r="Q30" i="4"/>
  <c r="U30" i="4" s="1"/>
  <c r="X27" i="2" l="1"/>
  <c r="Y27" i="2" s="1"/>
  <c r="Z27" i="2" s="1"/>
  <c r="N28" i="2"/>
  <c r="O28" i="2" s="1"/>
  <c r="Q28" i="2" s="1"/>
  <c r="N31" i="4"/>
  <c r="R28" i="2" l="1"/>
  <c r="S28" i="2" s="1"/>
  <c r="R31" i="4"/>
  <c r="O31" i="4"/>
  <c r="S31" i="4" s="1"/>
  <c r="T28" i="2"/>
  <c r="U28" i="2" s="1"/>
  <c r="Q31" i="4" l="1"/>
  <c r="V28" i="2"/>
  <c r="T31" i="4"/>
  <c r="W31" i="4" s="1"/>
  <c r="X28" i="2" l="1"/>
  <c r="Y28" i="2" s="1"/>
  <c r="Z28" i="2" s="1"/>
  <c r="N29" i="2"/>
  <c r="O29" i="2" s="1"/>
  <c r="Q29" i="2" s="1"/>
  <c r="U31" i="4"/>
  <c r="N32" i="4" s="1"/>
  <c r="R29" i="2" l="1"/>
  <c r="S29" i="2" s="1"/>
  <c r="R32" i="4"/>
  <c r="O32" i="4"/>
  <c r="S32" i="4" s="1"/>
  <c r="T29" i="2"/>
  <c r="U29" i="2" s="1"/>
  <c r="T32" i="4" l="1"/>
  <c r="W32" i="4" s="1"/>
  <c r="V29" i="2"/>
  <c r="Q32" i="4"/>
  <c r="U32" i="4" s="1"/>
  <c r="P32" i="4"/>
  <c r="X29" i="2" l="1"/>
  <c r="Y29" i="2" s="1"/>
  <c r="Z29" i="2" s="1"/>
  <c r="N30" i="2"/>
  <c r="O30" i="2"/>
  <c r="Q30" i="2" s="1"/>
  <c r="R30" i="2" l="1"/>
  <c r="S30" i="2" s="1"/>
  <c r="N33" i="4"/>
  <c r="T30" i="2"/>
  <c r="U30" i="2" s="1"/>
  <c r="V30" i="2" l="1"/>
  <c r="R33" i="4"/>
  <c r="O33" i="4"/>
  <c r="S33" i="4" s="1"/>
  <c r="T33" i="4" s="1"/>
  <c r="W33" i="4" s="1"/>
  <c r="X30" i="2" l="1"/>
  <c r="Y30" i="2" s="1"/>
  <c r="Z30" i="2" s="1"/>
  <c r="N31" i="2"/>
  <c r="O31" i="2" s="1"/>
  <c r="Q31" i="2" s="1"/>
  <c r="Q33" i="4"/>
  <c r="U33" i="4" s="1"/>
  <c r="R31" i="2" l="1"/>
  <c r="S31" i="2" s="1"/>
  <c r="T31" i="2"/>
  <c r="V31" i="2" l="1"/>
  <c r="N32" i="2" s="1"/>
  <c r="N34" i="4"/>
  <c r="U31" i="2"/>
  <c r="R34" i="4" l="1"/>
  <c r="O34" i="4"/>
  <c r="S34" i="4" s="1"/>
  <c r="X31" i="2"/>
  <c r="Y31" i="2" s="1"/>
  <c r="Z31" i="2" s="1"/>
  <c r="O32" i="2"/>
  <c r="Q32" i="2" s="1"/>
  <c r="P32" i="2" l="1"/>
  <c r="T34" i="4"/>
  <c r="W34" i="4" s="1"/>
  <c r="Q34" i="4"/>
  <c r="U34" i="4" s="1"/>
  <c r="R32" i="2"/>
  <c r="S32" i="2" s="1"/>
  <c r="T32" i="2"/>
  <c r="V32" i="2" l="1"/>
  <c r="N33" i="2" s="1"/>
  <c r="U32" i="2"/>
  <c r="N35" i="4" l="1"/>
  <c r="X32" i="2"/>
  <c r="Y32" i="2" s="1"/>
  <c r="Z32" i="2" s="1"/>
  <c r="O33" i="2" l="1"/>
  <c r="R35" i="4"/>
  <c r="O35" i="4"/>
  <c r="S35" i="4" s="1"/>
  <c r="T35" i="4" s="1"/>
  <c r="W35" i="4" s="1"/>
  <c r="T33" i="2" l="1"/>
  <c r="U33" i="2" s="1"/>
  <c r="Q33" i="2"/>
  <c r="R33" i="2"/>
  <c r="S33" i="2" s="1"/>
  <c r="Q35" i="4"/>
  <c r="U35" i="4" s="1"/>
  <c r="V33" i="2" l="1"/>
  <c r="X33" i="2" l="1"/>
  <c r="Y33" i="2" s="1"/>
  <c r="Z33" i="2" s="1"/>
  <c r="N34" i="2"/>
  <c r="O34" i="2" s="1"/>
  <c r="R34" i="2" s="1"/>
  <c r="S34" i="2" s="1"/>
  <c r="N36" i="4"/>
  <c r="T34" i="2" l="1"/>
  <c r="U34" i="2" s="1"/>
  <c r="Q34" i="2"/>
  <c r="R36" i="4"/>
  <c r="O36" i="4"/>
  <c r="S36" i="4" s="1"/>
  <c r="V34" i="2" l="1"/>
  <c r="X34" i="2" s="1"/>
  <c r="Y34" i="2" s="1"/>
  <c r="Z34" i="2" s="1"/>
  <c r="T36" i="4"/>
  <c r="W36" i="4" s="1"/>
  <c r="Q36" i="4"/>
  <c r="U36" i="4" s="1"/>
  <c r="N35" i="2" l="1"/>
  <c r="O35" i="2" s="1"/>
  <c r="Q35" i="2" s="1"/>
  <c r="N37" i="4"/>
  <c r="T35" i="2" l="1"/>
  <c r="U35" i="2" s="1"/>
  <c r="R35" i="2"/>
  <c r="S35" i="2" s="1"/>
  <c r="V35" i="2"/>
  <c r="R37" i="4"/>
  <c r="O37" i="4"/>
  <c r="S37" i="4" s="1"/>
  <c r="X35" i="2" l="1"/>
  <c r="Y35" i="2" s="1"/>
  <c r="Z35" i="2" s="1"/>
  <c r="N36" i="2"/>
  <c r="O36" i="2" s="1"/>
  <c r="Q36" i="2" s="1"/>
  <c r="T37" i="4"/>
  <c r="W37" i="4" s="1"/>
  <c r="Q37" i="4"/>
  <c r="U37" i="4" s="1"/>
  <c r="R36" i="2" l="1"/>
  <c r="S36" i="2" s="1"/>
  <c r="T36" i="2"/>
  <c r="U36" i="2" s="1"/>
  <c r="V36" i="2" l="1"/>
  <c r="N38" i="4"/>
  <c r="X36" i="2" l="1"/>
  <c r="Y36" i="2" s="1"/>
  <c r="Z36" i="2" s="1"/>
  <c r="N37" i="2"/>
  <c r="O37" i="2" s="1"/>
  <c r="Q37" i="2" s="1"/>
  <c r="R38" i="4"/>
  <c r="O38" i="4"/>
  <c r="S38" i="4" s="1"/>
  <c r="T38" i="4" s="1"/>
  <c r="W38" i="4" s="1"/>
  <c r="R37" i="2" l="1"/>
  <c r="S37" i="2" s="1"/>
  <c r="Q38" i="4"/>
  <c r="U38" i="4" s="1"/>
  <c r="T37" i="2"/>
  <c r="V37" i="2" l="1"/>
  <c r="N38" i="2" s="1"/>
  <c r="N39" i="4"/>
  <c r="U37" i="2"/>
  <c r="R39" i="4" l="1"/>
  <c r="O39" i="4"/>
  <c r="S39" i="4" s="1"/>
  <c r="T39" i="4" s="1"/>
  <c r="W39" i="4" s="1"/>
  <c r="X37" i="2"/>
  <c r="Y37" i="2" s="1"/>
  <c r="Z37" i="2" s="1"/>
  <c r="O38" i="2"/>
  <c r="Q38" i="2" s="1"/>
  <c r="R38" i="2" l="1"/>
  <c r="S38" i="2" s="1"/>
  <c r="Q39" i="4"/>
  <c r="U39" i="4" s="1"/>
  <c r="T38" i="2"/>
  <c r="U38" i="2" s="1"/>
  <c r="V38" i="2" l="1"/>
  <c r="X38" i="2" l="1"/>
  <c r="Y38" i="2" s="1"/>
  <c r="Z38" i="2" s="1"/>
  <c r="N39" i="2"/>
  <c r="O39" i="2" s="1"/>
  <c r="Q39" i="2" s="1"/>
  <c r="N40" i="4"/>
  <c r="R39" i="2" l="1"/>
  <c r="S39" i="2" s="1"/>
  <c r="R40" i="4"/>
  <c r="O40" i="4"/>
  <c r="S40" i="4" s="1"/>
  <c r="T39" i="2"/>
  <c r="U39" i="2" s="1"/>
  <c r="V39" i="2" l="1"/>
  <c r="N40" i="2" s="1"/>
  <c r="T40" i="4"/>
  <c r="W40" i="4" s="1"/>
  <c r="Q40" i="4"/>
  <c r="U40" i="4" s="1"/>
  <c r="X39" i="2"/>
  <c r="Y39" i="2" s="1"/>
  <c r="Z39" i="2" s="1"/>
  <c r="O40" i="2" l="1"/>
  <c r="Q40" i="2" s="1"/>
  <c r="R40" i="2" l="1"/>
  <c r="S40" i="2" s="1"/>
  <c r="N41" i="4"/>
  <c r="T40" i="2"/>
  <c r="U40" i="2" s="1"/>
  <c r="V40" i="2" l="1"/>
  <c r="N41" i="2" s="1"/>
  <c r="R41" i="4"/>
  <c r="O41" i="4"/>
  <c r="S41" i="4" s="1"/>
  <c r="X40" i="2"/>
  <c r="Y40" i="2" s="1"/>
  <c r="Z40" i="2" s="1"/>
  <c r="T41" i="4" l="1"/>
  <c r="W41" i="4" s="1"/>
  <c r="Q41" i="4"/>
  <c r="U41" i="4" s="1"/>
  <c r="O41" i="2"/>
  <c r="Q41" i="2" s="1"/>
  <c r="R41" i="2" l="1"/>
  <c r="S41" i="2" s="1"/>
  <c r="T41" i="2"/>
  <c r="U41" i="2" s="1"/>
  <c r="V41" i="2" l="1"/>
  <c r="N42" i="2" s="1"/>
  <c r="N42" i="4"/>
  <c r="X41" i="2"/>
  <c r="Y41" i="2" s="1"/>
  <c r="Z41" i="2" s="1"/>
  <c r="R42" i="4" l="1"/>
  <c r="O42" i="4"/>
  <c r="S42" i="4" s="1"/>
  <c r="T42" i="4" s="1"/>
  <c r="W42" i="4" s="1"/>
  <c r="O42" i="2"/>
  <c r="Q42" i="2" s="1"/>
  <c r="R42" i="2" l="1"/>
  <c r="S42" i="2" s="1"/>
  <c r="Q42" i="4"/>
  <c r="U42" i="4" s="1"/>
  <c r="T42" i="2"/>
  <c r="U42" i="2" s="1"/>
  <c r="V42" i="2" l="1"/>
  <c r="X42" i="2" l="1"/>
  <c r="Y42" i="2" s="1"/>
  <c r="Z42" i="2" s="1"/>
  <c r="N43" i="2"/>
  <c r="O43" i="2" s="1"/>
  <c r="Q43" i="2" s="1"/>
  <c r="N43" i="4"/>
  <c r="R43" i="2" l="1"/>
  <c r="S43" i="2" s="1"/>
  <c r="R43" i="4"/>
  <c r="O43" i="4"/>
  <c r="S43" i="4" s="1"/>
  <c r="T43" i="2"/>
  <c r="U43" i="2" s="1"/>
  <c r="V43" i="2" l="1"/>
  <c r="N44" i="2" s="1"/>
  <c r="T43" i="4"/>
  <c r="W43" i="4" s="1"/>
  <c r="Q43" i="4"/>
  <c r="U43" i="4" s="1"/>
  <c r="X43" i="2"/>
  <c r="Y43" i="2" s="1"/>
  <c r="Z43" i="2" s="1"/>
  <c r="O44" i="2" l="1"/>
  <c r="Q44" i="2" s="1"/>
  <c r="N44" i="4" l="1"/>
  <c r="P44" i="2"/>
  <c r="R44" i="2"/>
  <c r="S44" i="2" s="1"/>
  <c r="T44" i="2"/>
  <c r="V44" i="2" l="1"/>
  <c r="N45" i="2" s="1"/>
  <c r="R44" i="4"/>
  <c r="O44" i="4"/>
  <c r="S44" i="4" s="1"/>
  <c r="T44" i="4" s="1"/>
  <c r="W44" i="4" s="1"/>
  <c r="U44" i="2"/>
  <c r="Q44" i="4" l="1"/>
  <c r="U44" i="4" s="1"/>
  <c r="P44" i="4"/>
  <c r="X44" i="2"/>
  <c r="Y44" i="2" s="1"/>
  <c r="Z44" i="2" s="1"/>
  <c r="O45" i="2"/>
  <c r="Q45" i="2" s="1"/>
  <c r="R45" i="2" l="1"/>
  <c r="S45" i="2" s="1"/>
  <c r="N45" i="4"/>
  <c r="T45" i="2"/>
  <c r="U45" i="2" s="1"/>
  <c r="V45" i="2" l="1"/>
  <c r="N46" i="2" s="1"/>
  <c r="R45" i="4"/>
  <c r="O45" i="4"/>
  <c r="S45" i="4" s="1"/>
  <c r="T45" i="4" s="1"/>
  <c r="W45" i="4" s="1"/>
  <c r="X45" i="2"/>
  <c r="Y45" i="2" s="1"/>
  <c r="Z45" i="2" s="1"/>
  <c r="Q45" i="4" l="1"/>
  <c r="U45" i="4" s="1"/>
  <c r="O46" i="2"/>
  <c r="Q46" i="2" s="1"/>
  <c r="R46" i="2" l="1"/>
  <c r="S46" i="2" s="1"/>
  <c r="T46" i="2"/>
  <c r="U46" i="2" s="1"/>
  <c r="V46" i="2" l="1"/>
  <c r="N46" i="4"/>
  <c r="X46" i="2" l="1"/>
  <c r="Y46" i="2" s="1"/>
  <c r="Z46" i="2" s="1"/>
  <c r="N47" i="2"/>
  <c r="R46" i="4"/>
  <c r="O46" i="4"/>
  <c r="S46" i="4" s="1"/>
  <c r="O47" i="2"/>
  <c r="Q47" i="2" s="1"/>
  <c r="R47" i="2" l="1"/>
  <c r="S47" i="2" s="1"/>
  <c r="T46" i="4"/>
  <c r="W46" i="4" s="1"/>
  <c r="Q46" i="4"/>
  <c r="U46" i="4" s="1"/>
  <c r="T47" i="2"/>
  <c r="U47" i="2" s="1"/>
  <c r="V47" i="2" l="1"/>
  <c r="N48" i="2" s="1"/>
  <c r="X47" i="2"/>
  <c r="Y47" i="2" s="1"/>
  <c r="Z47" i="2" s="1"/>
  <c r="N47" i="4" l="1"/>
  <c r="O48" i="2"/>
  <c r="Q48" i="2" s="1"/>
  <c r="R48" i="2" l="1"/>
  <c r="S48" i="2" s="1"/>
  <c r="R47" i="4"/>
  <c r="O47" i="4"/>
  <c r="S47" i="4" s="1"/>
  <c r="T47" i="4" s="1"/>
  <c r="W47" i="4" s="1"/>
  <c r="T48" i="2"/>
  <c r="U48" i="2" s="1"/>
  <c r="V48" i="2" l="1"/>
  <c r="Q47" i="4"/>
  <c r="U47" i="4" s="1"/>
  <c r="X48" i="2" l="1"/>
  <c r="Y48" i="2" s="1"/>
  <c r="Z48" i="2" s="1"/>
  <c r="N49" i="2"/>
  <c r="O49" i="2" s="1"/>
  <c r="Q49" i="2" s="1"/>
  <c r="R49" i="2" l="1"/>
  <c r="S49" i="2" s="1"/>
  <c r="N48" i="4"/>
  <c r="T49" i="2"/>
  <c r="U49" i="2" s="1"/>
  <c r="V49" i="2" l="1"/>
  <c r="N50" i="2" s="1"/>
  <c r="R48" i="4"/>
  <c r="O48" i="4"/>
  <c r="S48" i="4" s="1"/>
  <c r="T48" i="4" s="1"/>
  <c r="W48" i="4" s="1"/>
  <c r="X49" i="2"/>
  <c r="Y49" i="2" s="1"/>
  <c r="Z49" i="2" s="1"/>
  <c r="Q48" i="4" l="1"/>
  <c r="U48" i="4" s="1"/>
  <c r="O50" i="2"/>
  <c r="Q50" i="2" s="1"/>
  <c r="R50" i="2" l="1"/>
  <c r="S50" i="2" s="1"/>
  <c r="T50" i="2"/>
  <c r="U50" i="2" s="1"/>
  <c r="V50" i="2" l="1"/>
  <c r="N49" i="4"/>
  <c r="X50" i="2" l="1"/>
  <c r="Y50" i="2" s="1"/>
  <c r="Z50" i="2" s="1"/>
  <c r="N51" i="2"/>
  <c r="O51" i="2" s="1"/>
  <c r="Q51" i="2" s="1"/>
  <c r="R49" i="4"/>
  <c r="O49" i="4"/>
  <c r="S49" i="4" s="1"/>
  <c r="R51" i="2" l="1"/>
  <c r="S51" i="2" s="1"/>
  <c r="T49" i="4"/>
  <c r="W49" i="4" s="1"/>
  <c r="Q49" i="4"/>
  <c r="U49" i="4" s="1"/>
  <c r="T51" i="2"/>
  <c r="U51" i="2" s="1"/>
  <c r="V51" i="2" l="1"/>
  <c r="X51" i="2" l="1"/>
  <c r="Y51" i="2" s="1"/>
  <c r="Z51" i="2" s="1"/>
  <c r="N52" i="2"/>
  <c r="O52" i="2" s="1"/>
  <c r="Q52" i="2" s="1"/>
  <c r="N50" i="4"/>
  <c r="R52" i="2" l="1"/>
  <c r="S52" i="2" s="1"/>
  <c r="R50" i="4"/>
  <c r="O50" i="4"/>
  <c r="Q50" i="4" s="1"/>
  <c r="T52" i="2"/>
  <c r="U52" i="2" s="1"/>
  <c r="V52" i="2" l="1"/>
  <c r="S50" i="4"/>
  <c r="T50" i="4" s="1"/>
  <c r="X52" i="2" l="1"/>
  <c r="Y52" i="2" s="1"/>
  <c r="Z52" i="2" s="1"/>
  <c r="N53" i="2"/>
  <c r="U50" i="4"/>
  <c r="W50" i="4"/>
  <c r="N51" i="4"/>
  <c r="O53" i="2"/>
  <c r="Q53" i="2" s="1"/>
  <c r="R53" i="2" l="1"/>
  <c r="S53" i="2" s="1"/>
  <c r="R51" i="4"/>
  <c r="O51" i="4"/>
  <c r="S51" i="4" s="1"/>
  <c r="T51" i="4" s="1"/>
  <c r="W51" i="4" s="1"/>
  <c r="T53" i="2"/>
  <c r="U53" i="2" s="1"/>
  <c r="V53" i="2" l="1"/>
  <c r="Q51" i="4"/>
  <c r="U51" i="4" s="1"/>
  <c r="X53" i="2" l="1"/>
  <c r="Y53" i="2" s="1"/>
  <c r="Z53" i="2" s="1"/>
  <c r="N54" i="2"/>
  <c r="O54" i="2" s="1"/>
  <c r="Q54" i="2" s="1"/>
  <c r="R54" i="2" l="1"/>
  <c r="S54" i="2" s="1"/>
  <c r="N52" i="4"/>
  <c r="T54" i="2"/>
  <c r="U54" i="2" s="1"/>
  <c r="V54" i="2" l="1"/>
  <c r="R52" i="4"/>
  <c r="O52" i="4"/>
  <c r="S52" i="4" s="1"/>
  <c r="X54" i="2" l="1"/>
  <c r="Y54" i="2" s="1"/>
  <c r="Z54" i="2" s="1"/>
  <c r="N55" i="2"/>
  <c r="O55" i="2" s="1"/>
  <c r="Q55" i="2" s="1"/>
  <c r="T52" i="4"/>
  <c r="W52" i="4" s="1"/>
  <c r="Q52" i="4"/>
  <c r="U52" i="4" s="1"/>
  <c r="R55" i="2" l="1"/>
  <c r="S55" i="2" s="1"/>
  <c r="T55" i="2"/>
  <c r="U55" i="2" s="1"/>
  <c r="V55" i="2" l="1"/>
  <c r="N53" i="4"/>
  <c r="X55" i="2" l="1"/>
  <c r="Y55" i="2" s="1"/>
  <c r="Z55" i="2" s="1"/>
  <c r="N56" i="2"/>
  <c r="R53" i="4"/>
  <c r="O53" i="4"/>
  <c r="S53" i="4" s="1"/>
  <c r="T53" i="4" s="1"/>
  <c r="W53" i="4" s="1"/>
  <c r="O56" i="2"/>
  <c r="Q56" i="2" s="1"/>
  <c r="Q53" i="4" l="1"/>
  <c r="U53" i="4" s="1"/>
  <c r="P56" i="2"/>
  <c r="R56" i="2"/>
  <c r="S56" i="2" s="1"/>
  <c r="T56" i="2"/>
  <c r="U56" i="2" s="1"/>
  <c r="V56" i="2" l="1"/>
  <c r="X56" i="2" l="1"/>
  <c r="Y56" i="2" s="1"/>
  <c r="Z56" i="2" s="1"/>
  <c r="N57" i="2"/>
  <c r="N54" i="4"/>
  <c r="O57" i="2"/>
  <c r="Q57" i="2" s="1"/>
  <c r="R57" i="2" l="1"/>
  <c r="S57" i="2" s="1"/>
  <c r="R54" i="4"/>
  <c r="O54" i="4"/>
  <c r="Q54" i="4" s="1"/>
  <c r="T57" i="2"/>
  <c r="U57" i="2" s="1"/>
  <c r="V57" i="2" l="1"/>
  <c r="N58" i="2" s="1"/>
  <c r="S54" i="4"/>
  <c r="T54" i="4" s="1"/>
  <c r="X57" i="2" l="1"/>
  <c r="Y57" i="2" s="1"/>
  <c r="Z57" i="2" s="1"/>
  <c r="U54" i="4"/>
  <c r="W54" i="4"/>
  <c r="N55" i="4"/>
  <c r="O58" i="2"/>
  <c r="Q58" i="2" s="1"/>
  <c r="R58" i="2" l="1"/>
  <c r="S58" i="2" s="1"/>
  <c r="R55" i="4"/>
  <c r="O55" i="4"/>
  <c r="S55" i="4" s="1"/>
  <c r="T58" i="2"/>
  <c r="V58" i="2" l="1"/>
  <c r="N59" i="2" s="1"/>
  <c r="T55" i="4"/>
  <c r="W55" i="4" s="1"/>
  <c r="Q55" i="4"/>
  <c r="U55" i="4" s="1"/>
  <c r="U58" i="2"/>
  <c r="N56" i="4" l="1"/>
  <c r="X58" i="2"/>
  <c r="Y58" i="2" s="1"/>
  <c r="Z58" i="2" s="1"/>
  <c r="O59" i="2"/>
  <c r="Q59" i="2" s="1"/>
  <c r="R59" i="2" l="1"/>
  <c r="S59" i="2" s="1"/>
  <c r="R56" i="4"/>
  <c r="O56" i="4"/>
  <c r="S56" i="4" s="1"/>
  <c r="T56" i="4" s="1"/>
  <c r="W56" i="4" s="1"/>
  <c r="T59" i="2"/>
  <c r="U59" i="2" s="1"/>
  <c r="V59" i="2" l="1"/>
  <c r="N60" i="2" s="1"/>
  <c r="Q56" i="4"/>
  <c r="U56" i="4" s="1"/>
  <c r="P56" i="4"/>
  <c r="X59" i="2"/>
  <c r="Y59" i="2" s="1"/>
  <c r="Z59" i="2" s="1"/>
  <c r="N57" i="4" l="1"/>
  <c r="O60" i="2"/>
  <c r="Q60" i="2" s="1"/>
  <c r="R60" i="2" l="1"/>
  <c r="S60" i="2" s="1"/>
  <c r="R57" i="4"/>
  <c r="O57" i="4"/>
  <c r="S57" i="4" s="1"/>
  <c r="T57" i="4" s="1"/>
  <c r="W57" i="4" s="1"/>
  <c r="T60" i="2"/>
  <c r="U60" i="2" s="1"/>
  <c r="V60" i="2" l="1"/>
  <c r="N61" i="2" s="1"/>
  <c r="Q57" i="4"/>
  <c r="U57" i="4" s="1"/>
  <c r="X60" i="2"/>
  <c r="Y60" i="2" s="1"/>
  <c r="Z60" i="2" s="1"/>
  <c r="O61" i="2" l="1"/>
  <c r="Q61" i="2" s="1"/>
  <c r="R61" i="2" l="1"/>
  <c r="S61" i="2" s="1"/>
  <c r="N58" i="4"/>
  <c r="T61" i="2"/>
  <c r="U61" i="2" s="1"/>
  <c r="V61" i="2" l="1"/>
  <c r="N62" i="2" s="1"/>
  <c r="R58" i="4"/>
  <c r="O58" i="4"/>
  <c r="S58" i="4" s="1"/>
  <c r="X61" i="2"/>
  <c r="Y61" i="2" s="1"/>
  <c r="Z61" i="2" s="1"/>
  <c r="T58" i="4" l="1"/>
  <c r="W58" i="4" s="1"/>
  <c r="Q58" i="4"/>
  <c r="U58" i="4" s="1"/>
  <c r="O62" i="2"/>
  <c r="Q62" i="2" s="1"/>
  <c r="R62" i="2" l="1"/>
  <c r="S62" i="2" s="1"/>
  <c r="T62" i="2"/>
  <c r="U62" i="2" s="1"/>
  <c r="V62" i="2" l="1"/>
  <c r="N63" i="2" s="1"/>
  <c r="N59" i="4"/>
  <c r="X62" i="2"/>
  <c r="Y62" i="2" s="1"/>
  <c r="Z62" i="2" s="1"/>
  <c r="R59" i="4" l="1"/>
  <c r="O59" i="4"/>
  <c r="S59" i="4" s="1"/>
  <c r="T59" i="4" s="1"/>
  <c r="W59" i="4" s="1"/>
  <c r="O63" i="2"/>
  <c r="Q63" i="2" s="1"/>
  <c r="R63" i="2" l="1"/>
  <c r="S63" i="2" s="1"/>
  <c r="Q59" i="4"/>
  <c r="U59" i="4" s="1"/>
  <c r="T63" i="2"/>
  <c r="U63" i="2" s="1"/>
  <c r="V63" i="2" l="1"/>
  <c r="N64" i="2" s="1"/>
  <c r="X63" i="2" l="1"/>
  <c r="Y63" i="2" s="1"/>
  <c r="Z63" i="2" s="1"/>
  <c r="N60" i="4"/>
  <c r="O64" i="2"/>
  <c r="Q64" i="2" s="1"/>
  <c r="R64" i="2" l="1"/>
  <c r="S64" i="2" s="1"/>
  <c r="R60" i="4"/>
  <c r="O60" i="4"/>
  <c r="S60" i="4" s="1"/>
  <c r="T60" i="4" s="1"/>
  <c r="W60" i="4" s="1"/>
  <c r="T64" i="2"/>
  <c r="V64" i="2" l="1"/>
  <c r="N65" i="2" s="1"/>
  <c r="Q60" i="4"/>
  <c r="U60" i="4" s="1"/>
  <c r="U64" i="2"/>
  <c r="X64" i="2" l="1"/>
  <c r="Y64" i="2" s="1"/>
  <c r="Z64" i="2" s="1"/>
  <c r="O65" i="2" l="1"/>
  <c r="Q65" i="2" s="1"/>
  <c r="N61" i="4"/>
  <c r="R65" i="2" l="1"/>
  <c r="S65" i="2" s="1"/>
  <c r="T65" i="2"/>
  <c r="U65" i="2" s="1"/>
  <c r="R61" i="4"/>
  <c r="O61" i="4"/>
  <c r="S61" i="4" s="1"/>
  <c r="V65" i="2" l="1"/>
  <c r="N66" i="2" s="1"/>
  <c r="O66" i="2" s="1"/>
  <c r="R66" i="2" s="1"/>
  <c r="S66" i="2" s="1"/>
  <c r="T61" i="4"/>
  <c r="W61" i="4" s="1"/>
  <c r="Q61" i="4"/>
  <c r="U61" i="4" s="1"/>
  <c r="X65" i="2"/>
  <c r="Y65" i="2" s="1"/>
  <c r="Z65" i="2" s="1"/>
  <c r="Q66" i="2" l="1"/>
  <c r="T66" i="2"/>
  <c r="U66" i="2" s="1"/>
  <c r="V66" i="2" l="1"/>
  <c r="N62" i="4"/>
  <c r="X66" i="2" l="1"/>
  <c r="Y66" i="2" s="1"/>
  <c r="Z66" i="2" s="1"/>
  <c r="N67" i="2"/>
  <c r="R62" i="4"/>
  <c r="O62" i="4"/>
  <c r="S62" i="4" s="1"/>
  <c r="T62" i="4" s="1"/>
  <c r="W62" i="4" s="1"/>
  <c r="O67" i="2"/>
  <c r="Q67" i="2" s="1"/>
  <c r="R67" i="2" l="1"/>
  <c r="S67" i="2" s="1"/>
  <c r="Q62" i="4"/>
  <c r="U62" i="4" s="1"/>
  <c r="T67" i="2"/>
  <c r="U67" i="2" s="1"/>
  <c r="V67" i="2" l="1"/>
  <c r="X67" i="2" l="1"/>
  <c r="Y67" i="2" s="1"/>
  <c r="Z67" i="2" s="1"/>
  <c r="N68" i="2"/>
  <c r="O68" i="2" s="1"/>
  <c r="Q68" i="2" s="1"/>
  <c r="N63" i="4"/>
  <c r="R63" i="4" l="1"/>
  <c r="O63" i="4"/>
  <c r="S63" i="4" s="1"/>
  <c r="T63" i="4" s="1"/>
  <c r="W63" i="4" s="1"/>
  <c r="P68" i="2"/>
  <c r="R68" i="2"/>
  <c r="S68" i="2" s="1"/>
  <c r="T68" i="2"/>
  <c r="U68" i="2" s="1"/>
  <c r="V68" i="2" l="1"/>
  <c r="Q63" i="4"/>
  <c r="U63" i="4" s="1"/>
  <c r="X68" i="2" l="1"/>
  <c r="Y68" i="2" s="1"/>
  <c r="Z68" i="2" s="1"/>
  <c r="N69" i="2"/>
  <c r="O69" i="2" s="1"/>
  <c r="Q69" i="2" s="1"/>
  <c r="R69" i="2" l="1"/>
  <c r="S69" i="2" s="1"/>
  <c r="N64" i="4"/>
  <c r="T69" i="2"/>
  <c r="U69" i="2" s="1"/>
  <c r="V69" i="2" l="1"/>
  <c r="R64" i="4"/>
  <c r="O64" i="4"/>
  <c r="S64" i="4" s="1"/>
  <c r="X69" i="2" l="1"/>
  <c r="Y69" i="2" s="1"/>
  <c r="Z69" i="2" s="1"/>
  <c r="N70" i="2"/>
  <c r="O70" i="2" s="1"/>
  <c r="Q70" i="2" s="1"/>
  <c r="T64" i="4"/>
  <c r="W64" i="4" s="1"/>
  <c r="Q64" i="4"/>
  <c r="U64" i="4" l="1"/>
  <c r="R70" i="2"/>
  <c r="S70" i="2" s="1"/>
  <c r="T70" i="2"/>
  <c r="U70" i="2" s="1"/>
  <c r="V70" i="2" l="1"/>
  <c r="N65" i="4"/>
  <c r="X70" i="2" l="1"/>
  <c r="Y70" i="2" s="1"/>
  <c r="Z70" i="2" s="1"/>
  <c r="N71" i="2"/>
  <c r="R65" i="4"/>
  <c r="O65" i="4"/>
  <c r="S65" i="4" s="1"/>
  <c r="T65" i="4" s="1"/>
  <c r="W65" i="4" s="1"/>
  <c r="O71" i="2"/>
  <c r="Q71" i="2" s="1"/>
  <c r="R71" i="2" l="1"/>
  <c r="S71" i="2" s="1"/>
  <c r="Q65" i="4"/>
  <c r="U65" i="4" s="1"/>
  <c r="T71" i="2"/>
  <c r="U71" i="2" s="1"/>
  <c r="V71" i="2" l="1"/>
  <c r="X71" i="2" l="1"/>
  <c r="Y71" i="2" s="1"/>
  <c r="Z71" i="2" s="1"/>
  <c r="N72" i="2"/>
  <c r="O72" i="2" s="1"/>
  <c r="Q72" i="2" s="1"/>
  <c r="N66" i="4"/>
  <c r="R72" i="2" l="1"/>
  <c r="S72" i="2" s="1"/>
  <c r="R66" i="4"/>
  <c r="O66" i="4"/>
  <c r="Q66" i="4" s="1"/>
  <c r="T72" i="2"/>
  <c r="U72" i="2" s="1"/>
  <c r="V72" i="2" l="1"/>
  <c r="S66" i="4"/>
  <c r="T66" i="4" s="1"/>
  <c r="X72" i="2" l="1"/>
  <c r="Y72" i="2" s="1"/>
  <c r="Z72" i="2" s="1"/>
  <c r="N73" i="2"/>
  <c r="U66" i="4"/>
  <c r="W66" i="4"/>
  <c r="N67" i="4"/>
  <c r="R67" i="4" s="1"/>
  <c r="O73" i="2"/>
  <c r="Q73" i="2" s="1"/>
  <c r="O67" i="4" l="1"/>
  <c r="S67" i="4" s="1"/>
  <c r="R73" i="2"/>
  <c r="S73" i="2" s="1"/>
  <c r="T67" i="4"/>
  <c r="W67" i="4" s="1"/>
  <c r="Q67" i="4"/>
  <c r="U67" i="4" s="1"/>
  <c r="T73" i="2"/>
  <c r="U73" i="2" s="1"/>
  <c r="V73" i="2" l="1"/>
  <c r="X73" i="2" l="1"/>
  <c r="Y73" i="2" s="1"/>
  <c r="Z73" i="2" s="1"/>
  <c r="N74" i="2"/>
  <c r="O74" i="2" s="1"/>
  <c r="R74" i="2" s="1"/>
  <c r="S74" i="2" s="1"/>
  <c r="N68" i="4"/>
  <c r="T74" i="2" l="1"/>
  <c r="Q74" i="2"/>
  <c r="R68" i="4"/>
  <c r="O68" i="4"/>
  <c r="P68" i="4" s="1"/>
  <c r="U74" i="2"/>
  <c r="V74" i="2" l="1"/>
  <c r="N75" i="2" s="1"/>
  <c r="S68" i="4"/>
  <c r="T68" i="4" s="1"/>
  <c r="W68" i="4" s="1"/>
  <c r="Q68" i="4"/>
  <c r="X74" i="2"/>
  <c r="Y74" i="2" s="1"/>
  <c r="Z74" i="2" s="1"/>
  <c r="U68" i="4" l="1"/>
  <c r="N69" i="4" s="1"/>
  <c r="O75" i="2"/>
  <c r="Q75" i="2" s="1"/>
  <c r="R69" i="4"/>
  <c r="O69" i="4"/>
  <c r="S69" i="4" s="1"/>
  <c r="T69" i="4" s="1"/>
  <c r="W69" i="4" s="1"/>
  <c r="R75" i="2" l="1"/>
  <c r="S75" i="2" s="1"/>
  <c r="T75" i="2"/>
  <c r="U75" i="2" s="1"/>
  <c r="Q69" i="4"/>
  <c r="U69" i="4" s="1"/>
  <c r="V75" i="2" l="1"/>
  <c r="X75" i="2" l="1"/>
  <c r="Y75" i="2" s="1"/>
  <c r="Z75" i="2" s="1"/>
  <c r="N76" i="2"/>
  <c r="O76" i="2" s="1"/>
  <c r="N70" i="4"/>
  <c r="Q76" i="2" l="1"/>
  <c r="R76" i="2"/>
  <c r="S76" i="2" s="1"/>
  <c r="T76" i="2"/>
  <c r="U76" i="2" s="1"/>
  <c r="R70" i="4"/>
  <c r="O70" i="4"/>
  <c r="S70" i="4" s="1"/>
  <c r="V76" i="2" l="1"/>
  <c r="T70" i="4"/>
  <c r="W70" i="4" s="1"/>
  <c r="Q70" i="4"/>
  <c r="U70" i="4" s="1"/>
  <c r="X76" i="2" l="1"/>
  <c r="Y76" i="2" s="1"/>
  <c r="Z76" i="2" s="1"/>
  <c r="N77" i="2"/>
  <c r="O77" i="2"/>
  <c r="Q77" i="2" l="1"/>
  <c r="R77" i="2"/>
  <c r="S77" i="2" s="1"/>
  <c r="T77" i="2"/>
  <c r="U77" i="2" s="1"/>
  <c r="N71" i="4"/>
  <c r="V77" i="2" l="1"/>
  <c r="R71" i="4"/>
  <c r="O71" i="4"/>
  <c r="S71" i="4" s="1"/>
  <c r="T71" i="4" s="1"/>
  <c r="W71" i="4" s="1"/>
  <c r="X77" i="2" l="1"/>
  <c r="Y77" i="2" s="1"/>
  <c r="Z77" i="2" s="1"/>
  <c r="N78" i="2"/>
  <c r="O78" i="2" s="1"/>
  <c r="Q71" i="4"/>
  <c r="U71" i="4" s="1"/>
  <c r="Q78" i="2" l="1"/>
  <c r="R78" i="2"/>
  <c r="S78" i="2" s="1"/>
  <c r="T78" i="2"/>
  <c r="U78" i="2" s="1"/>
  <c r="V78" i="2" l="1"/>
  <c r="N79" i="2" s="1"/>
  <c r="N72" i="4"/>
  <c r="X78" i="2" l="1"/>
  <c r="Y78" i="2" s="1"/>
  <c r="Z78" i="2" s="1"/>
  <c r="O79" i="2"/>
  <c r="R72" i="4"/>
  <c r="O72" i="4"/>
  <c r="S72" i="4" s="1"/>
  <c r="T72" i="4" s="1"/>
  <c r="W72" i="4" s="1"/>
  <c r="Q79" i="2" l="1"/>
  <c r="R79" i="2"/>
  <c r="S79" i="2" s="1"/>
  <c r="T79" i="2"/>
  <c r="U79" i="2" s="1"/>
  <c r="Q72" i="4"/>
  <c r="U72" i="4" s="1"/>
  <c r="V79" i="2" l="1"/>
  <c r="X79" i="2" l="1"/>
  <c r="Y79" i="2" s="1"/>
  <c r="Z79" i="2" s="1"/>
  <c r="N80" i="2"/>
  <c r="O80" i="2" s="1"/>
  <c r="N73" i="4"/>
  <c r="Q80" i="2" l="1"/>
  <c r="R80" i="2"/>
  <c r="S80" i="2" s="1"/>
  <c r="T80" i="2"/>
  <c r="U80" i="2" s="1"/>
  <c r="P80" i="2"/>
  <c r="R73" i="4"/>
  <c r="O73" i="4"/>
  <c r="S73" i="4" s="1"/>
  <c r="V80" i="2" l="1"/>
  <c r="T73" i="4"/>
  <c r="W73" i="4" s="1"/>
  <c r="Q73" i="4"/>
  <c r="U73" i="4" s="1"/>
  <c r="X80" i="2" l="1"/>
  <c r="Y80" i="2" s="1"/>
  <c r="Z80" i="2" s="1"/>
  <c r="N81" i="2"/>
  <c r="O81" i="2" s="1"/>
  <c r="Q81" i="2" l="1"/>
  <c r="R81" i="2"/>
  <c r="S81" i="2" s="1"/>
  <c r="T81" i="2"/>
  <c r="U81" i="2" s="1"/>
  <c r="N74" i="4"/>
  <c r="V81" i="2" l="1"/>
  <c r="R74" i="4"/>
  <c r="O74" i="4"/>
  <c r="S74" i="4" s="1"/>
  <c r="T74" i="4" s="1"/>
  <c r="W74" i="4" s="1"/>
  <c r="X81" i="2" l="1"/>
  <c r="Y81" i="2" s="1"/>
  <c r="Z81" i="2" s="1"/>
  <c r="N82" i="2"/>
  <c r="O82" i="2" s="1"/>
  <c r="Q74" i="4"/>
  <c r="U74" i="4" s="1"/>
  <c r="Q82" i="2" l="1"/>
  <c r="R82" i="2"/>
  <c r="S82" i="2" s="1"/>
  <c r="T82" i="2"/>
  <c r="U82" i="2" s="1"/>
  <c r="V82" i="2" l="1"/>
  <c r="N75" i="4"/>
  <c r="X82" i="2" l="1"/>
  <c r="Y82" i="2" s="1"/>
  <c r="Z82" i="2" s="1"/>
  <c r="N83" i="2"/>
  <c r="O83" i="2" s="1"/>
  <c r="R75" i="4"/>
  <c r="O75" i="4"/>
  <c r="S75" i="4" s="1"/>
  <c r="T75" i="4" s="1"/>
  <c r="W75" i="4" s="1"/>
  <c r="Q83" i="2" l="1"/>
  <c r="R83" i="2"/>
  <c r="S83" i="2" s="1"/>
  <c r="T83" i="2"/>
  <c r="U83" i="2" s="1"/>
  <c r="Q75" i="4"/>
  <c r="U75" i="4" s="1"/>
  <c r="V83" i="2" l="1"/>
  <c r="X83" i="2" l="1"/>
  <c r="Y83" i="2" s="1"/>
  <c r="Z83" i="2" s="1"/>
  <c r="N84" i="2"/>
  <c r="O84" i="2" s="1"/>
  <c r="N76" i="4"/>
  <c r="Q84" i="2" l="1"/>
  <c r="R84" i="2"/>
  <c r="S84" i="2" s="1"/>
  <c r="T84" i="2"/>
  <c r="U84" i="2" s="1"/>
  <c r="R76" i="4"/>
  <c r="O76" i="4"/>
  <c r="S76" i="4" s="1"/>
  <c r="V84" i="2" l="1"/>
  <c r="T76" i="4"/>
  <c r="W76" i="4" s="1"/>
  <c r="Q76" i="4"/>
  <c r="U76" i="4" s="1"/>
  <c r="X84" i="2" l="1"/>
  <c r="Y84" i="2" s="1"/>
  <c r="Z84" i="2" s="1"/>
  <c r="N85" i="2"/>
  <c r="O85" i="2" s="1"/>
  <c r="Q85" i="2" l="1"/>
  <c r="R85" i="2"/>
  <c r="S85" i="2" s="1"/>
  <c r="T85" i="2"/>
  <c r="U85" i="2" s="1"/>
  <c r="N77" i="4"/>
  <c r="V85" i="2" l="1"/>
  <c r="R77" i="4"/>
  <c r="O77" i="4"/>
  <c r="S77" i="4" s="1"/>
  <c r="X85" i="2" l="1"/>
  <c r="Y85" i="2" s="1"/>
  <c r="Z85" i="2" s="1"/>
  <c r="N86" i="2"/>
  <c r="O86" i="2"/>
  <c r="T77" i="4"/>
  <c r="W77" i="4" s="1"/>
  <c r="Q77" i="4"/>
  <c r="U77" i="4" s="1"/>
  <c r="Q86" i="2" l="1"/>
  <c r="R86" i="2"/>
  <c r="S86" i="2" s="1"/>
  <c r="T86" i="2"/>
  <c r="U86" i="2" s="1"/>
  <c r="V86" i="2" l="1"/>
  <c r="N78" i="4"/>
  <c r="X86" i="2" l="1"/>
  <c r="Y86" i="2" s="1"/>
  <c r="Z86" i="2" s="1"/>
  <c r="N87" i="2"/>
  <c r="O87" i="2" s="1"/>
  <c r="R78" i="4"/>
  <c r="O78" i="4"/>
  <c r="S78" i="4" s="1"/>
  <c r="T78" i="4" s="1"/>
  <c r="W78" i="4" s="1"/>
  <c r="Q87" i="2" l="1"/>
  <c r="R87" i="2"/>
  <c r="S87" i="2" s="1"/>
  <c r="T87" i="2"/>
  <c r="U87" i="2" s="1"/>
  <c r="Q78" i="4"/>
  <c r="U78" i="4" s="1"/>
  <c r="V87" i="2" l="1"/>
  <c r="X87" i="2" l="1"/>
  <c r="Y87" i="2" s="1"/>
  <c r="Z87" i="2" s="1"/>
  <c r="N88" i="2"/>
  <c r="O88" i="2" s="1"/>
  <c r="N79" i="4"/>
  <c r="Q88" i="2" l="1"/>
  <c r="R88" i="2"/>
  <c r="S88" i="2" s="1"/>
  <c r="T88" i="2"/>
  <c r="U88" i="2" s="1"/>
  <c r="R79" i="4"/>
  <c r="O79" i="4"/>
  <c r="S79" i="4" s="1"/>
  <c r="V88" i="2" l="1"/>
  <c r="T79" i="4"/>
  <c r="W79" i="4" s="1"/>
  <c r="Q79" i="4"/>
  <c r="U79" i="4" s="1"/>
  <c r="X88" i="2" l="1"/>
  <c r="Y88" i="2" s="1"/>
  <c r="Z88" i="2" s="1"/>
  <c r="N89" i="2"/>
  <c r="O89" i="2" s="1"/>
  <c r="Q89" i="2" l="1"/>
  <c r="R89" i="2"/>
  <c r="S89" i="2" s="1"/>
  <c r="T89" i="2"/>
  <c r="U89" i="2" s="1"/>
  <c r="N80" i="4"/>
  <c r="V89" i="2" l="1"/>
  <c r="R80" i="4"/>
  <c r="O80" i="4"/>
  <c r="Q80" i="4" s="1"/>
  <c r="X89" i="2" l="1"/>
  <c r="Y89" i="2" s="1"/>
  <c r="Z89" i="2" s="1"/>
  <c r="N90" i="2"/>
  <c r="O90" i="2" s="1"/>
  <c r="S80" i="4"/>
  <c r="T80" i="4" s="1"/>
  <c r="P80" i="4"/>
  <c r="Q90" i="2" l="1"/>
  <c r="U80" i="4"/>
  <c r="W80" i="4"/>
  <c r="R90" i="2"/>
  <c r="S90" i="2" s="1"/>
  <c r="T90" i="2"/>
  <c r="U90" i="2" s="1"/>
  <c r="N81" i="4"/>
  <c r="V90" i="2" l="1"/>
  <c r="R81" i="4"/>
  <c r="O81" i="4"/>
  <c r="S81" i="4" s="1"/>
  <c r="T81" i="4" s="1"/>
  <c r="W81" i="4" s="1"/>
  <c r="X90" i="2" l="1"/>
  <c r="Y90" i="2" s="1"/>
  <c r="Z90" i="2" s="1"/>
  <c r="N91" i="2"/>
  <c r="O91" i="2" s="1"/>
  <c r="Q81" i="4"/>
  <c r="U81" i="4" s="1"/>
  <c r="Q91" i="2" l="1"/>
  <c r="R91" i="2"/>
  <c r="S91" i="2" s="1"/>
  <c r="T91" i="2"/>
  <c r="U91" i="2" s="1"/>
  <c r="V91" i="2" l="1"/>
  <c r="N82" i="4"/>
  <c r="X91" i="2" l="1"/>
  <c r="Y91" i="2" s="1"/>
  <c r="Z91" i="2" s="1"/>
  <c r="N92" i="2"/>
  <c r="O92" i="2" s="1"/>
  <c r="R82" i="4"/>
  <c r="O82" i="4"/>
  <c r="S82" i="4" s="1"/>
  <c r="Q92" i="2" l="1"/>
  <c r="R92" i="2"/>
  <c r="S92" i="2" s="1"/>
  <c r="T92" i="2"/>
  <c r="U92" i="2" s="1"/>
  <c r="P92" i="2"/>
  <c r="T82" i="4"/>
  <c r="W82" i="4" s="1"/>
  <c r="Q82" i="4"/>
  <c r="U82" i="4" s="1"/>
  <c r="V92" i="2" l="1"/>
  <c r="X92" i="2" l="1"/>
  <c r="Y92" i="2" s="1"/>
  <c r="Z92" i="2" s="1"/>
  <c r="N93" i="2"/>
  <c r="O93" i="2" s="1"/>
  <c r="N83" i="4"/>
  <c r="Q93" i="2" l="1"/>
  <c r="R93" i="2"/>
  <c r="S93" i="2" s="1"/>
  <c r="T93" i="2"/>
  <c r="U93" i="2" s="1"/>
  <c r="R83" i="4"/>
  <c r="O83" i="4"/>
  <c r="S83" i="4" s="1"/>
  <c r="T83" i="4" s="1"/>
  <c r="W83" i="4" s="1"/>
  <c r="V93" i="2" l="1"/>
  <c r="Q83" i="4"/>
  <c r="U83" i="4" s="1"/>
  <c r="X93" i="2" l="1"/>
  <c r="Y93" i="2" s="1"/>
  <c r="Z93" i="2" s="1"/>
  <c r="N94" i="2"/>
  <c r="O94" i="2" s="1"/>
  <c r="Q94" i="2" l="1"/>
  <c r="R94" i="2"/>
  <c r="S94" i="2" s="1"/>
  <c r="T94" i="2"/>
  <c r="U94" i="2" s="1"/>
  <c r="N84" i="4"/>
  <c r="V94" i="2" l="1"/>
  <c r="R84" i="4"/>
  <c r="O84" i="4"/>
  <c r="S84" i="4" s="1"/>
  <c r="T84" i="4" s="1"/>
  <c r="W84" i="4" s="1"/>
  <c r="X94" i="2" l="1"/>
  <c r="Y94" i="2" s="1"/>
  <c r="Z94" i="2" s="1"/>
  <c r="N95" i="2"/>
  <c r="O95" i="2" s="1"/>
  <c r="Q84" i="4"/>
  <c r="U84" i="4" s="1"/>
  <c r="Q95" i="2" l="1"/>
  <c r="R95" i="2"/>
  <c r="S95" i="2" s="1"/>
  <c r="T95" i="2"/>
  <c r="U95" i="2" s="1"/>
  <c r="V95" i="2" l="1"/>
  <c r="N96" i="2" s="1"/>
  <c r="N85" i="4"/>
  <c r="X95" i="2" l="1"/>
  <c r="Y95" i="2" s="1"/>
  <c r="Z95" i="2" s="1"/>
  <c r="O96" i="2"/>
  <c r="R85" i="4"/>
  <c r="O85" i="4"/>
  <c r="S85" i="4" s="1"/>
  <c r="Q96" i="2" l="1"/>
  <c r="R96" i="2"/>
  <c r="S96" i="2" s="1"/>
  <c r="T96" i="2"/>
  <c r="U96" i="2" s="1"/>
  <c r="T85" i="4"/>
  <c r="W85" i="4" s="1"/>
  <c r="Q85" i="4"/>
  <c r="V96" i="2" l="1"/>
  <c r="U85" i="4"/>
  <c r="X96" i="2" l="1"/>
  <c r="Y96" i="2" s="1"/>
  <c r="Z96" i="2" s="1"/>
  <c r="N97" i="2"/>
  <c r="O97" i="2" s="1"/>
  <c r="N86" i="4"/>
  <c r="Q97" i="2" l="1"/>
  <c r="R97" i="2"/>
  <c r="S97" i="2" s="1"/>
  <c r="T97" i="2"/>
  <c r="U97" i="2" s="1"/>
  <c r="R86" i="4"/>
  <c r="O86" i="4"/>
  <c r="S86" i="4" s="1"/>
  <c r="T86" i="4" s="1"/>
  <c r="W86" i="4" s="1"/>
  <c r="V97" i="2" l="1"/>
  <c r="Q86" i="4"/>
  <c r="U86" i="4" s="1"/>
  <c r="X97" i="2" l="1"/>
  <c r="Y97" i="2" s="1"/>
  <c r="Z97" i="2" s="1"/>
  <c r="N98" i="2"/>
  <c r="O98" i="2" s="1"/>
  <c r="Q98" i="2" l="1"/>
  <c r="R98" i="2"/>
  <c r="S98" i="2" s="1"/>
  <c r="T98" i="2"/>
  <c r="U98" i="2" s="1"/>
  <c r="N87" i="4"/>
  <c r="V98" i="2" l="1"/>
  <c r="R87" i="4"/>
  <c r="O87" i="4"/>
  <c r="S87" i="4" s="1"/>
  <c r="T87" i="4" s="1"/>
  <c r="W87" i="4" s="1"/>
  <c r="X98" i="2" l="1"/>
  <c r="Y98" i="2" s="1"/>
  <c r="Z98" i="2" s="1"/>
  <c r="N99" i="2"/>
  <c r="O99" i="2" s="1"/>
  <c r="Q87" i="4"/>
  <c r="U87" i="4" s="1"/>
  <c r="Q99" i="2" l="1"/>
  <c r="R99" i="2"/>
  <c r="S99" i="2" s="1"/>
  <c r="T99" i="2"/>
  <c r="U99" i="2" s="1"/>
  <c r="V99" i="2" l="1"/>
  <c r="N88" i="4"/>
  <c r="X99" i="2" l="1"/>
  <c r="Y99" i="2" s="1"/>
  <c r="Z99" i="2" s="1"/>
  <c r="N100" i="2"/>
  <c r="O100" i="2"/>
  <c r="R88" i="4"/>
  <c r="O88" i="4"/>
  <c r="S88" i="4" s="1"/>
  <c r="Q100" i="2" l="1"/>
  <c r="R100" i="2"/>
  <c r="S100" i="2" s="1"/>
  <c r="T100" i="2"/>
  <c r="U100" i="2" s="1"/>
  <c r="T88" i="4"/>
  <c r="W88" i="4" s="1"/>
  <c r="Q88" i="4"/>
  <c r="U88" i="4" s="1"/>
  <c r="V100" i="2" l="1"/>
  <c r="N101" i="2" s="1"/>
  <c r="X100" i="2" l="1"/>
  <c r="Y100" i="2" s="1"/>
  <c r="Z100" i="2" s="1"/>
  <c r="O101" i="2"/>
  <c r="N89" i="4"/>
  <c r="Q101" i="2" l="1"/>
  <c r="R101" i="2"/>
  <c r="S101" i="2" s="1"/>
  <c r="T101" i="2"/>
  <c r="U101" i="2" s="1"/>
  <c r="R89" i="4"/>
  <c r="O89" i="4"/>
  <c r="S89" i="4" s="1"/>
  <c r="T89" i="4" s="1"/>
  <c r="W89" i="4" s="1"/>
  <c r="V101" i="2" l="1"/>
  <c r="Q89" i="4"/>
  <c r="U89" i="4" s="1"/>
  <c r="X101" i="2" l="1"/>
  <c r="Y101" i="2" s="1"/>
  <c r="Z101" i="2" s="1"/>
  <c r="N102" i="2"/>
  <c r="O102" i="2"/>
  <c r="Q102" i="2" l="1"/>
  <c r="R102" i="2"/>
  <c r="S102" i="2" s="1"/>
  <c r="T102" i="2"/>
  <c r="U102" i="2" s="1"/>
  <c r="N90" i="4"/>
  <c r="V102" i="2" l="1"/>
  <c r="R90" i="4"/>
  <c r="O90" i="4"/>
  <c r="Q90" i="4" s="1"/>
  <c r="X102" i="2" l="1"/>
  <c r="Y102" i="2" s="1"/>
  <c r="Z102" i="2" s="1"/>
  <c r="N103" i="2"/>
  <c r="O103" i="2"/>
  <c r="S90" i="4"/>
  <c r="T90" i="4" s="1"/>
  <c r="Q103" i="2" l="1"/>
  <c r="U90" i="4"/>
  <c r="W90" i="4"/>
  <c r="R103" i="2"/>
  <c r="S103" i="2" s="1"/>
  <c r="T103" i="2"/>
  <c r="U103" i="2" s="1"/>
  <c r="N91" i="4"/>
  <c r="R91" i="4" s="1"/>
  <c r="O91" i="4"/>
  <c r="S91" i="4" s="1"/>
  <c r="V103" i="2" l="1"/>
  <c r="T91" i="4"/>
  <c r="W91" i="4" s="1"/>
  <c r="Q91" i="4"/>
  <c r="U91" i="4" s="1"/>
  <c r="X103" i="2" l="1"/>
  <c r="Y103" i="2" s="1"/>
  <c r="Z103" i="2" s="1"/>
  <c r="N104" i="2"/>
  <c r="O104" i="2" s="1"/>
  <c r="Q104" i="2" l="1"/>
  <c r="R104" i="2"/>
  <c r="S104" i="2" s="1"/>
  <c r="T104" i="2"/>
  <c r="U104" i="2" s="1"/>
  <c r="P104" i="2"/>
  <c r="N92" i="4"/>
  <c r="V104" i="2" l="1"/>
  <c r="R92" i="4"/>
  <c r="O92" i="4"/>
  <c r="S92" i="4" s="1"/>
  <c r="T92" i="4" s="1"/>
  <c r="W92" i="4" s="1"/>
  <c r="X104" i="2" l="1"/>
  <c r="Y104" i="2" s="1"/>
  <c r="Z104" i="2" s="1"/>
  <c r="N105" i="2"/>
  <c r="O105" i="2" s="1"/>
  <c r="Q92" i="4"/>
  <c r="U92" i="4" s="1"/>
  <c r="P92" i="4"/>
  <c r="Q105" i="2" l="1"/>
  <c r="R105" i="2"/>
  <c r="S105" i="2" s="1"/>
  <c r="T105" i="2"/>
  <c r="U105" i="2" s="1"/>
  <c r="V105" i="2" l="1"/>
  <c r="N93" i="4"/>
  <c r="X105" i="2" l="1"/>
  <c r="Y105" i="2" s="1"/>
  <c r="Z105" i="2" s="1"/>
  <c r="N106" i="2"/>
  <c r="O106" i="2"/>
  <c r="R93" i="4"/>
  <c r="O93" i="4"/>
  <c r="S93" i="4" s="1"/>
  <c r="T93" i="4" s="1"/>
  <c r="W93" i="4" s="1"/>
  <c r="Q106" i="2" l="1"/>
  <c r="R106" i="2"/>
  <c r="S106" i="2" s="1"/>
  <c r="T106" i="2"/>
  <c r="U106" i="2" s="1"/>
  <c r="Q93" i="4"/>
  <c r="U93" i="4" s="1"/>
  <c r="V106" i="2" l="1"/>
  <c r="X106" i="2" l="1"/>
  <c r="Y106" i="2" s="1"/>
  <c r="Z106" i="2" s="1"/>
  <c r="N107" i="2"/>
  <c r="O107" i="2"/>
  <c r="N94" i="4"/>
  <c r="Q107" i="2" l="1"/>
  <c r="R107" i="2"/>
  <c r="S107" i="2" s="1"/>
  <c r="T107" i="2"/>
  <c r="U107" i="2" s="1"/>
  <c r="R94" i="4"/>
  <c r="O94" i="4"/>
  <c r="S94" i="4" s="1"/>
  <c r="V107" i="2" l="1"/>
  <c r="N108" i="2" s="1"/>
  <c r="T94" i="4"/>
  <c r="W94" i="4" s="1"/>
  <c r="Q94" i="4"/>
  <c r="U94" i="4" s="1"/>
  <c r="X107" i="2" l="1"/>
  <c r="Y107" i="2" s="1"/>
  <c r="Z107" i="2" s="1"/>
  <c r="O108" i="2"/>
  <c r="Q108" i="2" l="1"/>
  <c r="R108" i="2"/>
  <c r="S108" i="2" s="1"/>
  <c r="T108" i="2"/>
  <c r="U108" i="2" s="1"/>
  <c r="N95" i="4"/>
  <c r="V108" i="2" l="1"/>
  <c r="R95" i="4"/>
  <c r="O95" i="4"/>
  <c r="S95" i="4" s="1"/>
  <c r="T95" i="4" s="1"/>
  <c r="W95" i="4" s="1"/>
  <c r="X108" i="2" l="1"/>
  <c r="Y108" i="2" s="1"/>
  <c r="Z108" i="2" s="1"/>
  <c r="N109" i="2"/>
  <c r="O109" i="2" s="1"/>
  <c r="Q95" i="4"/>
  <c r="U95" i="4" s="1"/>
  <c r="Q109" i="2" l="1"/>
  <c r="R109" i="2"/>
  <c r="S109" i="2" s="1"/>
  <c r="T109" i="2"/>
  <c r="U109" i="2" s="1"/>
  <c r="V109" i="2" l="1"/>
  <c r="N96" i="4"/>
  <c r="X109" i="2" l="1"/>
  <c r="Y109" i="2" s="1"/>
  <c r="Z109" i="2" s="1"/>
  <c r="N110" i="2"/>
  <c r="O110" i="2"/>
  <c r="R96" i="4"/>
  <c r="O96" i="4"/>
  <c r="S96" i="4" s="1"/>
  <c r="T96" i="4" s="1"/>
  <c r="W96" i="4" s="1"/>
  <c r="Q110" i="2" l="1"/>
  <c r="R110" i="2"/>
  <c r="S110" i="2" s="1"/>
  <c r="T110" i="2"/>
  <c r="U110" i="2" s="1"/>
  <c r="Q96" i="4"/>
  <c r="U96" i="4" s="1"/>
  <c r="V110" i="2" l="1"/>
  <c r="N111" i="2" s="1"/>
  <c r="X110" i="2" l="1"/>
  <c r="Y110" i="2" s="1"/>
  <c r="Z110" i="2" s="1"/>
  <c r="O111" i="2"/>
  <c r="N97" i="4"/>
  <c r="Q111" i="2" l="1"/>
  <c r="R111" i="2"/>
  <c r="S111" i="2" s="1"/>
  <c r="T111" i="2"/>
  <c r="U111" i="2" s="1"/>
  <c r="R97" i="4"/>
  <c r="O97" i="4"/>
  <c r="S97" i="4" s="1"/>
  <c r="V111" i="2" l="1"/>
  <c r="T97" i="4"/>
  <c r="W97" i="4" s="1"/>
  <c r="Q97" i="4"/>
  <c r="U97" i="4" s="1"/>
  <c r="X111" i="2" l="1"/>
  <c r="Y111" i="2" s="1"/>
  <c r="Z111" i="2" s="1"/>
  <c r="N112" i="2"/>
  <c r="O112" i="2" s="1"/>
  <c r="Q112" i="2" l="1"/>
  <c r="R112" i="2"/>
  <c r="S112" i="2" s="1"/>
  <c r="T112" i="2"/>
  <c r="U112" i="2" s="1"/>
  <c r="N98" i="4"/>
  <c r="V112" i="2" l="1"/>
  <c r="N113" i="2" s="1"/>
  <c r="X112" i="2"/>
  <c r="Y112" i="2" s="1"/>
  <c r="Z112" i="2" s="1"/>
  <c r="R98" i="4"/>
  <c r="O98" i="4"/>
  <c r="S98" i="4" s="1"/>
  <c r="T98" i="4" s="1"/>
  <c r="W98" i="4" s="1"/>
  <c r="O113" i="2" l="1"/>
  <c r="Q98" i="4"/>
  <c r="U98" i="4" s="1"/>
  <c r="Q113" i="2" l="1"/>
  <c r="R113" i="2"/>
  <c r="S113" i="2" s="1"/>
  <c r="T113" i="2"/>
  <c r="U113" i="2" s="1"/>
  <c r="V113" i="2" l="1"/>
  <c r="N99" i="4"/>
  <c r="X113" i="2" l="1"/>
  <c r="Y113" i="2" s="1"/>
  <c r="Z113" i="2" s="1"/>
  <c r="N114" i="2"/>
  <c r="O114" i="2"/>
  <c r="R99" i="4"/>
  <c r="O99" i="4"/>
  <c r="S99" i="4" s="1"/>
  <c r="T99" i="4" s="1"/>
  <c r="W99" i="4" s="1"/>
  <c r="Q114" i="2" l="1"/>
  <c r="R114" i="2"/>
  <c r="S114" i="2" s="1"/>
  <c r="T114" i="2"/>
  <c r="U114" i="2" s="1"/>
  <c r="Q99" i="4"/>
  <c r="U99" i="4" s="1"/>
  <c r="V114" i="2" l="1"/>
  <c r="N115" i="2" s="1"/>
  <c r="X114" i="2" l="1"/>
  <c r="Y114" i="2" s="1"/>
  <c r="Z114" i="2" s="1"/>
  <c r="O115" i="2"/>
  <c r="N100" i="4"/>
  <c r="Q115" i="2" l="1"/>
  <c r="R115" i="2"/>
  <c r="S115" i="2" s="1"/>
  <c r="T115" i="2"/>
  <c r="U115" i="2" s="1"/>
  <c r="R100" i="4"/>
  <c r="O100" i="4"/>
  <c r="S100" i="4" s="1"/>
  <c r="V115" i="2" l="1"/>
  <c r="N116" i="2" s="1"/>
  <c r="T100" i="4"/>
  <c r="W100" i="4" s="1"/>
  <c r="Q100" i="4"/>
  <c r="U100" i="4" s="1"/>
  <c r="X115" i="2" l="1"/>
  <c r="Y115" i="2" s="1"/>
  <c r="Z115" i="2" s="1"/>
  <c r="O116" i="2"/>
  <c r="Q116" i="2" l="1"/>
  <c r="R116" i="2"/>
  <c r="S116" i="2" s="1"/>
  <c r="T116" i="2"/>
  <c r="U116" i="2" s="1"/>
  <c r="P116" i="2"/>
  <c r="N101" i="4"/>
  <c r="V116" i="2" l="1"/>
  <c r="R101" i="4"/>
  <c r="O101" i="4"/>
  <c r="S101" i="4" s="1"/>
  <c r="T101" i="4" s="1"/>
  <c r="W101" i="4" s="1"/>
  <c r="X116" i="2" l="1"/>
  <c r="Y116" i="2" s="1"/>
  <c r="Z116" i="2" s="1"/>
  <c r="N117" i="2"/>
  <c r="O117" i="2" s="1"/>
  <c r="Q101" i="4"/>
  <c r="U101" i="4" s="1"/>
  <c r="Q117" i="2" l="1"/>
  <c r="R117" i="2"/>
  <c r="S117" i="2" s="1"/>
  <c r="T117" i="2"/>
  <c r="U117" i="2" s="1"/>
  <c r="V117" i="2" l="1"/>
  <c r="N102" i="4"/>
  <c r="X117" i="2" l="1"/>
  <c r="Y117" i="2" s="1"/>
  <c r="Z117" i="2" s="1"/>
  <c r="N118" i="2"/>
  <c r="O118" i="2" s="1"/>
  <c r="R102" i="4"/>
  <c r="O102" i="4"/>
  <c r="S102" i="4" s="1"/>
  <c r="T102" i="4" s="1"/>
  <c r="W102" i="4" s="1"/>
  <c r="Q118" i="2" l="1"/>
  <c r="R118" i="2"/>
  <c r="S118" i="2" s="1"/>
  <c r="T118" i="2"/>
  <c r="U118" i="2" s="1"/>
  <c r="Q102" i="4"/>
  <c r="U102" i="4" s="1"/>
  <c r="V118" i="2" l="1"/>
  <c r="X118" i="2" l="1"/>
  <c r="Y118" i="2" s="1"/>
  <c r="Z118" i="2" s="1"/>
  <c r="N119" i="2"/>
  <c r="O119" i="2" s="1"/>
  <c r="N103" i="4"/>
  <c r="Q119" i="2" l="1"/>
  <c r="R119" i="2"/>
  <c r="S119" i="2" s="1"/>
  <c r="T119" i="2"/>
  <c r="U119" i="2" s="1"/>
  <c r="R103" i="4"/>
  <c r="O103" i="4"/>
  <c r="S103" i="4" s="1"/>
  <c r="V119" i="2" l="1"/>
  <c r="T103" i="4"/>
  <c r="W103" i="4" s="1"/>
  <c r="Q103" i="4"/>
  <c r="U103" i="4" s="1"/>
  <c r="X119" i="2" l="1"/>
  <c r="Y119" i="2" s="1"/>
  <c r="Z119" i="2" s="1"/>
  <c r="N120" i="2"/>
  <c r="O120" i="2"/>
  <c r="Q120" i="2" l="1"/>
  <c r="R120" i="2"/>
  <c r="S120" i="2" s="1"/>
  <c r="T120" i="2"/>
  <c r="U120" i="2" s="1"/>
  <c r="N104" i="4"/>
  <c r="V120" i="2" l="1"/>
  <c r="R104" i="4"/>
  <c r="O104" i="4"/>
  <c r="S104" i="4" s="1"/>
  <c r="T104" i="4" s="1"/>
  <c r="W104" i="4" s="1"/>
  <c r="X120" i="2" l="1"/>
  <c r="Y120" i="2" s="1"/>
  <c r="Z120" i="2" s="1"/>
  <c r="N121" i="2"/>
  <c r="O121" i="2"/>
  <c r="Q104" i="4"/>
  <c r="U104" i="4" s="1"/>
  <c r="P104" i="4"/>
  <c r="Q121" i="2" l="1"/>
  <c r="R121" i="2"/>
  <c r="S121" i="2" s="1"/>
  <c r="T121" i="2"/>
  <c r="U121" i="2" s="1"/>
  <c r="V121" i="2" l="1"/>
  <c r="N105" i="4"/>
  <c r="X121" i="2" l="1"/>
  <c r="Y121" i="2" s="1"/>
  <c r="Z121" i="2" s="1"/>
  <c r="N122" i="2"/>
  <c r="O122" i="2"/>
  <c r="R105" i="4"/>
  <c r="O105" i="4"/>
  <c r="S105" i="4" s="1"/>
  <c r="T105" i="4" s="1"/>
  <c r="W105" i="4" s="1"/>
  <c r="Q122" i="2" l="1"/>
  <c r="R122" i="2"/>
  <c r="S122" i="2" s="1"/>
  <c r="T122" i="2"/>
  <c r="U122" i="2" s="1"/>
  <c r="Q105" i="4"/>
  <c r="U105" i="4" s="1"/>
  <c r="V122" i="2" l="1"/>
  <c r="X122" i="2" l="1"/>
  <c r="Y122" i="2" s="1"/>
  <c r="Z122" i="2" s="1"/>
  <c r="N123" i="2"/>
  <c r="O123" i="2"/>
  <c r="N106" i="4"/>
  <c r="Q123" i="2" l="1"/>
  <c r="R123" i="2"/>
  <c r="S123" i="2" s="1"/>
  <c r="T123" i="2"/>
  <c r="U123" i="2" s="1"/>
  <c r="R106" i="4"/>
  <c r="O106" i="4"/>
  <c r="Q106" i="4" s="1"/>
  <c r="V123" i="2" l="1"/>
  <c r="N124" i="2" s="1"/>
  <c r="S106" i="4"/>
  <c r="T106" i="4" s="1"/>
  <c r="X123" i="2" l="1"/>
  <c r="Y123" i="2" s="1"/>
  <c r="Z123" i="2" s="1"/>
  <c r="U106" i="4"/>
  <c r="W106" i="4"/>
  <c r="O124" i="2"/>
  <c r="N107" i="4"/>
  <c r="Q124" i="2" l="1"/>
  <c r="R124" i="2"/>
  <c r="S124" i="2" s="1"/>
  <c r="T124" i="2"/>
  <c r="U124" i="2" s="1"/>
  <c r="R107" i="4"/>
  <c r="O107" i="4"/>
  <c r="S107" i="4" s="1"/>
  <c r="T107" i="4" s="1"/>
  <c r="W107" i="4" s="1"/>
  <c r="V124" i="2" l="1"/>
  <c r="Q107" i="4"/>
  <c r="U107" i="4" s="1"/>
  <c r="X124" i="2" l="1"/>
  <c r="Y124" i="2" s="1"/>
  <c r="Z124" i="2" s="1"/>
  <c r="N125" i="2"/>
  <c r="O125" i="2" s="1"/>
  <c r="Q125" i="2" l="1"/>
  <c r="R125" i="2"/>
  <c r="S125" i="2" s="1"/>
  <c r="T125" i="2"/>
  <c r="U125" i="2" s="1"/>
  <c r="N108" i="4"/>
  <c r="V125" i="2" l="1"/>
  <c r="N126" i="2" s="1"/>
  <c r="R108" i="4"/>
  <c r="O108" i="4"/>
  <c r="S108" i="4" s="1"/>
  <c r="T108" i="4" s="1"/>
  <c r="W108" i="4" s="1"/>
  <c r="X125" i="2" l="1"/>
  <c r="Y125" i="2" s="1"/>
  <c r="Z125" i="2" s="1"/>
  <c r="O126" i="2"/>
  <c r="Q108" i="4"/>
  <c r="U108" i="4" s="1"/>
  <c r="Q126" i="2" l="1"/>
  <c r="R126" i="2"/>
  <c r="S126" i="2" s="1"/>
  <c r="T126" i="2"/>
  <c r="U126" i="2" s="1"/>
  <c r="V126" i="2" l="1"/>
  <c r="N109" i="4"/>
  <c r="X126" i="2" l="1"/>
  <c r="Y126" i="2" s="1"/>
  <c r="Z126" i="2" s="1"/>
  <c r="N127" i="2"/>
  <c r="O127" i="2"/>
  <c r="R109" i="4"/>
  <c r="O109" i="4"/>
  <c r="Q109" i="4" s="1"/>
  <c r="Q127" i="2" l="1"/>
  <c r="R127" i="2"/>
  <c r="S127" i="2" s="1"/>
  <c r="T127" i="2"/>
  <c r="U127" i="2" s="1"/>
  <c r="S109" i="4"/>
  <c r="T109" i="4" s="1"/>
  <c r="V127" i="2" l="1"/>
  <c r="U109" i="4"/>
  <c r="W109" i="4"/>
  <c r="N110" i="4"/>
  <c r="X127" i="2" l="1"/>
  <c r="Y127" i="2" s="1"/>
  <c r="Z127" i="2" s="1"/>
  <c r="N128" i="2"/>
  <c r="O128" i="2" s="1"/>
  <c r="R110" i="4"/>
  <c r="O110" i="4"/>
  <c r="S110" i="4" s="1"/>
  <c r="T110" i="4" s="1"/>
  <c r="W110" i="4" s="1"/>
  <c r="Q128" i="2" l="1"/>
  <c r="R128" i="2"/>
  <c r="S128" i="2" s="1"/>
  <c r="T128" i="2"/>
  <c r="U128" i="2" s="1"/>
  <c r="P128" i="2"/>
  <c r="Q110" i="4"/>
  <c r="U110" i="4" s="1"/>
  <c r="V128" i="2" l="1"/>
  <c r="N129" i="2" s="1"/>
  <c r="X128" i="2" l="1"/>
  <c r="Y128" i="2" s="1"/>
  <c r="Z128" i="2" s="1"/>
  <c r="O129" i="2"/>
  <c r="N111" i="4"/>
  <c r="Q129" i="2" l="1"/>
  <c r="R129" i="2"/>
  <c r="S129" i="2" s="1"/>
  <c r="T129" i="2"/>
  <c r="U129" i="2" s="1"/>
  <c r="R111" i="4"/>
  <c r="O111" i="4"/>
  <c r="Q111" i="4" s="1"/>
  <c r="V129" i="2" l="1"/>
  <c r="S111" i="4"/>
  <c r="T111" i="4" s="1"/>
  <c r="X129" i="2" l="1"/>
  <c r="Y129" i="2" s="1"/>
  <c r="Z129" i="2" s="1"/>
  <c r="N130" i="2"/>
  <c r="O130" i="2" s="1"/>
  <c r="U111" i="4"/>
  <c r="N112" i="4" s="1"/>
  <c r="W111" i="4"/>
  <c r="R112" i="4" l="1"/>
  <c r="O112" i="4"/>
  <c r="S112" i="4" s="1"/>
  <c r="Q130" i="2"/>
  <c r="R130" i="2"/>
  <c r="S130" i="2" s="1"/>
  <c r="T130" i="2"/>
  <c r="U130" i="2" s="1"/>
  <c r="T112" i="4"/>
  <c r="W112" i="4" s="1"/>
  <c r="Q112" i="4"/>
  <c r="U112" i="4" l="1"/>
  <c r="V130" i="2"/>
  <c r="X130" i="2" l="1"/>
  <c r="Y130" i="2" s="1"/>
  <c r="Z130" i="2" s="1"/>
  <c r="N131" i="2"/>
  <c r="O131" i="2" s="1"/>
  <c r="N113" i="4"/>
  <c r="Q131" i="2" l="1"/>
  <c r="R131" i="2"/>
  <c r="S131" i="2" s="1"/>
  <c r="T131" i="2"/>
  <c r="U131" i="2" s="1"/>
  <c r="R113" i="4"/>
  <c r="O113" i="4"/>
  <c r="S113" i="4" s="1"/>
  <c r="T113" i="4" s="1"/>
  <c r="W113" i="4" s="1"/>
  <c r="V131" i="2" l="1"/>
  <c r="Q113" i="4"/>
  <c r="U113" i="4" s="1"/>
  <c r="X131" i="2" l="1"/>
  <c r="Y131" i="2" s="1"/>
  <c r="Z131" i="2" s="1"/>
  <c r="N132" i="2"/>
  <c r="O132" i="2"/>
  <c r="Q132" i="2" l="1"/>
  <c r="R132" i="2"/>
  <c r="S132" i="2" s="1"/>
  <c r="T132" i="2"/>
  <c r="U132" i="2" s="1"/>
  <c r="N114" i="4"/>
  <c r="V132" i="2" l="1"/>
  <c r="R114" i="4"/>
  <c r="O114" i="4"/>
  <c r="S114" i="4" s="1"/>
  <c r="T114" i="4" s="1"/>
  <c r="W114" i="4" s="1"/>
  <c r="X132" i="2" l="1"/>
  <c r="Y132" i="2" s="1"/>
  <c r="Z132" i="2" s="1"/>
  <c r="N133" i="2"/>
  <c r="O133" i="2" s="1"/>
  <c r="Q114" i="4"/>
  <c r="U114" i="4" s="1"/>
  <c r="Q133" i="2" l="1"/>
  <c r="R133" i="2"/>
  <c r="S133" i="2" s="1"/>
  <c r="T133" i="2"/>
  <c r="U133" i="2" s="1"/>
  <c r="V133" i="2" l="1"/>
  <c r="N115" i="4"/>
  <c r="X133" i="2" l="1"/>
  <c r="Y133" i="2" s="1"/>
  <c r="Z133" i="2" s="1"/>
  <c r="N134" i="2"/>
  <c r="O134" i="2" s="1"/>
  <c r="R115" i="4"/>
  <c r="O115" i="4"/>
  <c r="S115" i="4" s="1"/>
  <c r="Q134" i="2" l="1"/>
  <c r="R134" i="2"/>
  <c r="S134" i="2" s="1"/>
  <c r="T134" i="2"/>
  <c r="U134" i="2" s="1"/>
  <c r="T115" i="4"/>
  <c r="W115" i="4" s="1"/>
  <c r="Q115" i="4"/>
  <c r="U115" i="4" s="1"/>
  <c r="V134" i="2" l="1"/>
  <c r="X134" i="2" l="1"/>
  <c r="Y134" i="2" s="1"/>
  <c r="Z134" i="2" s="1"/>
  <c r="N135" i="2"/>
  <c r="O135" i="2" s="1"/>
  <c r="N116" i="4"/>
  <c r="Q135" i="2" l="1"/>
  <c r="R135" i="2"/>
  <c r="S135" i="2" s="1"/>
  <c r="T135" i="2"/>
  <c r="U135" i="2" s="1"/>
  <c r="R116" i="4"/>
  <c r="O116" i="4"/>
  <c r="Q116" i="4" s="1"/>
  <c r="V135" i="2" l="1"/>
  <c r="S116" i="4"/>
  <c r="T116" i="4" s="1"/>
  <c r="P116" i="4"/>
  <c r="X135" i="2" l="1"/>
  <c r="Y135" i="2" s="1"/>
  <c r="Z135" i="2" s="1"/>
  <c r="N136" i="2"/>
  <c r="U116" i="4"/>
  <c r="W116" i="4"/>
  <c r="O136" i="2"/>
  <c r="N117" i="4"/>
  <c r="Q136" i="2" l="1"/>
  <c r="R136" i="2"/>
  <c r="S136" i="2" s="1"/>
  <c r="T136" i="2"/>
  <c r="U136" i="2" s="1"/>
  <c r="R117" i="4"/>
  <c r="O117" i="4"/>
  <c r="S117" i="4" s="1"/>
  <c r="T117" i="4" s="1"/>
  <c r="W117" i="4" s="1"/>
  <c r="V136" i="2" l="1"/>
  <c r="Q117" i="4"/>
  <c r="U117" i="4" s="1"/>
  <c r="X136" i="2" l="1"/>
  <c r="Y136" i="2" s="1"/>
  <c r="Z136" i="2" s="1"/>
  <c r="N137" i="2"/>
  <c r="O137" i="2" s="1"/>
  <c r="Q137" i="2" l="1"/>
  <c r="R137" i="2"/>
  <c r="S137" i="2" s="1"/>
  <c r="T137" i="2"/>
  <c r="U137" i="2" s="1"/>
  <c r="N118" i="4"/>
  <c r="V137" i="2" l="1"/>
  <c r="R118" i="4"/>
  <c r="O118" i="4"/>
  <c r="S118" i="4" s="1"/>
  <c r="X137" i="2" l="1"/>
  <c r="Y137" i="2" s="1"/>
  <c r="Z137" i="2" s="1"/>
  <c r="N138" i="2"/>
  <c r="O138" i="2" s="1"/>
  <c r="T118" i="4"/>
  <c r="W118" i="4" s="1"/>
  <c r="Q118" i="4"/>
  <c r="U118" i="4" s="1"/>
  <c r="Q138" i="2" l="1"/>
  <c r="R138" i="2"/>
  <c r="S138" i="2" s="1"/>
  <c r="T138" i="2"/>
  <c r="U138" i="2" s="1"/>
  <c r="V138" i="2" l="1"/>
  <c r="N119" i="4"/>
  <c r="X138" i="2" l="1"/>
  <c r="Y138" i="2" s="1"/>
  <c r="Z138" i="2" s="1"/>
  <c r="N139" i="2"/>
  <c r="O139" i="2" s="1"/>
  <c r="R119" i="4"/>
  <c r="O119" i="4"/>
  <c r="S119" i="4" s="1"/>
  <c r="T119" i="4" s="1"/>
  <c r="W119" i="4" s="1"/>
  <c r="Q139" i="2" l="1"/>
  <c r="R139" i="2"/>
  <c r="S139" i="2" s="1"/>
  <c r="T139" i="2"/>
  <c r="U139" i="2" s="1"/>
  <c r="Q119" i="4"/>
  <c r="U119" i="4" s="1"/>
  <c r="V139" i="2" l="1"/>
  <c r="X139" i="2" l="1"/>
  <c r="Y139" i="2" s="1"/>
  <c r="Z139" i="2" s="1"/>
  <c r="N140" i="2"/>
  <c r="O140" i="2" s="1"/>
  <c r="N120" i="4"/>
  <c r="Q140" i="2" l="1"/>
  <c r="R140" i="2"/>
  <c r="S140" i="2" s="1"/>
  <c r="T140" i="2"/>
  <c r="U140" i="2" s="1"/>
  <c r="P140" i="2"/>
  <c r="R120" i="4"/>
  <c r="O120" i="4"/>
  <c r="S120" i="4" s="1"/>
  <c r="T120" i="4" s="1"/>
  <c r="W120" i="4" s="1"/>
  <c r="V140" i="2" l="1"/>
  <c r="Q120" i="4"/>
  <c r="U120" i="4" s="1"/>
  <c r="X140" i="2" l="1"/>
  <c r="Y140" i="2" s="1"/>
  <c r="Z140" i="2" s="1"/>
  <c r="N141" i="2"/>
  <c r="O141" i="2" s="1"/>
  <c r="Q141" i="2" l="1"/>
  <c r="R141" i="2"/>
  <c r="S141" i="2" s="1"/>
  <c r="T141" i="2"/>
  <c r="U141" i="2" s="1"/>
  <c r="N121" i="4"/>
  <c r="V141" i="2" l="1"/>
  <c r="R121" i="4"/>
  <c r="O121" i="4"/>
  <c r="S121" i="4" s="1"/>
  <c r="X141" i="2" l="1"/>
  <c r="Y141" i="2" s="1"/>
  <c r="Z141" i="2" s="1"/>
  <c r="N142" i="2"/>
  <c r="O142" i="2"/>
  <c r="T121" i="4"/>
  <c r="W121" i="4" s="1"/>
  <c r="Q121" i="4"/>
  <c r="U121" i="4" s="1"/>
  <c r="Q142" i="2" l="1"/>
  <c r="R142" i="2"/>
  <c r="S142" i="2" s="1"/>
  <c r="T142" i="2"/>
  <c r="U142" i="2" s="1"/>
  <c r="V142" i="2" l="1"/>
  <c r="N122" i="4"/>
  <c r="X142" i="2" l="1"/>
  <c r="Y142" i="2" s="1"/>
  <c r="Z142" i="2" s="1"/>
  <c r="N143" i="2"/>
  <c r="O143" i="2" s="1"/>
  <c r="R122" i="4"/>
  <c r="O122" i="4"/>
  <c r="S122" i="4" s="1"/>
  <c r="T122" i="4" s="1"/>
  <c r="W122" i="4" s="1"/>
  <c r="Q143" i="2" l="1"/>
  <c r="R143" i="2"/>
  <c r="S143" i="2" s="1"/>
  <c r="T143" i="2"/>
  <c r="U143" i="2" s="1"/>
  <c r="Q122" i="4"/>
  <c r="U122" i="4" s="1"/>
  <c r="V143" i="2" l="1"/>
  <c r="X143" i="2" l="1"/>
  <c r="Y143" i="2" s="1"/>
  <c r="Z143" i="2" s="1"/>
  <c r="N144" i="2"/>
  <c r="O144" i="2" s="1"/>
  <c r="Q144" i="2" s="1"/>
  <c r="N123" i="4"/>
  <c r="R144" i="2" l="1"/>
  <c r="S144" i="2" s="1"/>
  <c r="T144" i="2"/>
  <c r="U144" i="2" s="1"/>
  <c r="R123" i="4"/>
  <c r="O123" i="4"/>
  <c r="S123" i="4" s="1"/>
  <c r="T123" i="4" s="1"/>
  <c r="W123" i="4" s="1"/>
  <c r="V144" i="2" l="1"/>
  <c r="Q123" i="4"/>
  <c r="U123" i="4" s="1"/>
  <c r="X144" i="2" l="1"/>
  <c r="Y144" i="2" s="1"/>
  <c r="Z144" i="2" s="1"/>
  <c r="N145" i="2"/>
  <c r="O145" i="2" s="1"/>
  <c r="Q145" i="2" l="1"/>
  <c r="R145" i="2"/>
  <c r="S145" i="2" s="1"/>
  <c r="T145" i="2"/>
  <c r="U145" i="2" s="1"/>
  <c r="N124" i="4"/>
  <c r="V145" i="2" l="1"/>
  <c r="R124" i="4"/>
  <c r="O124" i="4"/>
  <c r="S124" i="4" s="1"/>
  <c r="X145" i="2" l="1"/>
  <c r="Y145" i="2" s="1"/>
  <c r="Z145" i="2" s="1"/>
  <c r="N146" i="2"/>
  <c r="O146" i="2"/>
  <c r="T124" i="4"/>
  <c r="W124" i="4" s="1"/>
  <c r="Q124" i="4"/>
  <c r="U124" i="4" s="1"/>
  <c r="Q146" i="2" l="1"/>
  <c r="R146" i="2"/>
  <c r="S146" i="2" s="1"/>
  <c r="T146" i="2"/>
  <c r="U146" i="2" s="1"/>
  <c r="V146" i="2" l="1"/>
  <c r="N125" i="4"/>
  <c r="X146" i="2" l="1"/>
  <c r="Y146" i="2" s="1"/>
  <c r="Z146" i="2" s="1"/>
  <c r="N147" i="2"/>
  <c r="O147" i="2" s="1"/>
  <c r="R125" i="4"/>
  <c r="O125" i="4"/>
  <c r="S125" i="4" s="1"/>
  <c r="T125" i="4" s="1"/>
  <c r="W125" i="4" s="1"/>
  <c r="Q147" i="2" l="1"/>
  <c r="R147" i="2"/>
  <c r="S147" i="2" s="1"/>
  <c r="T147" i="2"/>
  <c r="U147" i="2" s="1"/>
  <c r="Q125" i="4"/>
  <c r="U125" i="4" s="1"/>
  <c r="V147" i="2" l="1"/>
  <c r="X147" i="2" l="1"/>
  <c r="Y147" i="2" s="1"/>
  <c r="Z147" i="2" s="1"/>
  <c r="N148" i="2"/>
  <c r="O148" i="2" s="1"/>
  <c r="Q148" i="2" s="1"/>
  <c r="N126" i="4"/>
  <c r="R148" i="2" l="1"/>
  <c r="S148" i="2" s="1"/>
  <c r="T148" i="2"/>
  <c r="U148" i="2" s="1"/>
  <c r="R126" i="4"/>
  <c r="O126" i="4"/>
  <c r="S126" i="4" s="1"/>
  <c r="T126" i="4" s="1"/>
  <c r="W126" i="4" s="1"/>
  <c r="V148" i="2" l="1"/>
  <c r="Q126" i="4"/>
  <c r="U126" i="4" s="1"/>
  <c r="X148" i="2" l="1"/>
  <c r="Y148" i="2" s="1"/>
  <c r="Z148" i="2" s="1"/>
  <c r="N149" i="2"/>
  <c r="O149" i="2"/>
  <c r="Q149" i="2" s="1"/>
  <c r="R149" i="2" l="1"/>
  <c r="S149" i="2" s="1"/>
  <c r="T149" i="2"/>
  <c r="U149" i="2" s="1"/>
  <c r="N127" i="4"/>
  <c r="V149" i="2" l="1"/>
  <c r="R127" i="4"/>
  <c r="O127" i="4"/>
  <c r="S127" i="4" s="1"/>
  <c r="X149" i="2" l="1"/>
  <c r="Y149" i="2" s="1"/>
  <c r="Z149" i="2" s="1"/>
  <c r="N150" i="2"/>
  <c r="O150" i="2"/>
  <c r="T127" i="4"/>
  <c r="W127" i="4" s="1"/>
  <c r="Q127" i="4"/>
  <c r="U127" i="4" s="1"/>
  <c r="Q150" i="2" l="1"/>
  <c r="R150" i="2"/>
  <c r="S150" i="2" s="1"/>
  <c r="T150" i="2"/>
  <c r="U150" i="2" s="1"/>
  <c r="V150" i="2" l="1"/>
  <c r="N128" i="4"/>
  <c r="X150" i="2" l="1"/>
  <c r="Y150" i="2" s="1"/>
  <c r="Z150" i="2" s="1"/>
  <c r="N151" i="2"/>
  <c r="O151" i="2"/>
  <c r="R128" i="4"/>
  <c r="O128" i="4"/>
  <c r="S128" i="4" s="1"/>
  <c r="T128" i="4" s="1"/>
  <c r="W128" i="4" s="1"/>
  <c r="Q151" i="2" l="1"/>
  <c r="R151" i="2"/>
  <c r="S151" i="2" s="1"/>
  <c r="T151" i="2"/>
  <c r="U151" i="2" s="1"/>
  <c r="Q128" i="4"/>
  <c r="U128" i="4" s="1"/>
  <c r="P128" i="4"/>
  <c r="V151" i="2" l="1"/>
  <c r="N129" i="4"/>
  <c r="X151" i="2" l="1"/>
  <c r="Y151" i="2" s="1"/>
  <c r="Z151" i="2" s="1"/>
  <c r="N152" i="2"/>
  <c r="O152" i="2"/>
  <c r="R129" i="4"/>
  <c r="O129" i="4"/>
  <c r="S129" i="4" s="1"/>
  <c r="T129" i="4" s="1"/>
  <c r="W129" i="4" s="1"/>
  <c r="Q152" i="2" l="1"/>
  <c r="R152" i="2"/>
  <c r="S152" i="2" s="1"/>
  <c r="T152" i="2"/>
  <c r="U152" i="2" s="1"/>
  <c r="P152" i="2"/>
  <c r="Q129" i="4"/>
  <c r="U129" i="4" s="1"/>
  <c r="V152" i="2" l="1"/>
  <c r="X152" i="2" l="1"/>
  <c r="Y152" i="2" s="1"/>
  <c r="Z152" i="2" s="1"/>
  <c r="N153" i="2"/>
  <c r="O153" i="2" s="1"/>
  <c r="N130" i="4"/>
  <c r="Q153" i="2" l="1"/>
  <c r="R153" i="2"/>
  <c r="S153" i="2" s="1"/>
  <c r="T153" i="2"/>
  <c r="U153" i="2" s="1"/>
  <c r="R130" i="4"/>
  <c r="O130" i="4"/>
  <c r="S130" i="4" s="1"/>
  <c r="V153" i="2" l="1"/>
  <c r="T130" i="4"/>
  <c r="W130" i="4" s="1"/>
  <c r="Q130" i="4"/>
  <c r="U130" i="4" s="1"/>
  <c r="X153" i="2" l="1"/>
  <c r="Y153" i="2" s="1"/>
  <c r="Z153" i="2" s="1"/>
  <c r="N154" i="2"/>
  <c r="O154" i="2"/>
  <c r="Q154" i="2" l="1"/>
  <c r="R154" i="2"/>
  <c r="S154" i="2" s="1"/>
  <c r="T154" i="2"/>
  <c r="U154" i="2" s="1"/>
  <c r="N131" i="4"/>
  <c r="V154" i="2" l="1"/>
  <c r="R131" i="4"/>
  <c r="O131" i="4"/>
  <c r="S131" i="4" s="1"/>
  <c r="X154" i="2" l="1"/>
  <c r="Y154" i="2" s="1"/>
  <c r="Z154" i="2" s="1"/>
  <c r="N155" i="2"/>
  <c r="O155" i="2"/>
  <c r="T131" i="4"/>
  <c r="W131" i="4" s="1"/>
  <c r="Q131" i="4"/>
  <c r="U131" i="4" s="1"/>
  <c r="Q155" i="2" l="1"/>
  <c r="R155" i="2"/>
  <c r="S155" i="2" s="1"/>
  <c r="T155" i="2"/>
  <c r="U155" i="2" s="1"/>
  <c r="V155" i="2" l="1"/>
  <c r="N132" i="4"/>
  <c r="X155" i="2" l="1"/>
  <c r="Y155" i="2" s="1"/>
  <c r="Z155" i="2" s="1"/>
  <c r="N156" i="2"/>
  <c r="O156" i="2" s="1"/>
  <c r="Q156" i="2" s="1"/>
  <c r="R132" i="4"/>
  <c r="O132" i="4"/>
  <c r="S132" i="4" s="1"/>
  <c r="T132" i="4" s="1"/>
  <c r="W132" i="4" s="1"/>
  <c r="R156" i="2" l="1"/>
  <c r="S156" i="2" s="1"/>
  <c r="T156" i="2"/>
  <c r="U156" i="2" s="1"/>
  <c r="Q132" i="4"/>
  <c r="U132" i="4" s="1"/>
  <c r="V156" i="2" l="1"/>
  <c r="X156" i="2" l="1"/>
  <c r="Y156" i="2" s="1"/>
  <c r="Z156" i="2" s="1"/>
  <c r="N157" i="2"/>
  <c r="O157" i="2"/>
  <c r="N133" i="4"/>
  <c r="Q157" i="2" l="1"/>
  <c r="R157" i="2"/>
  <c r="S157" i="2" s="1"/>
  <c r="T157" i="2"/>
  <c r="U157" i="2" s="1"/>
  <c r="R133" i="4"/>
  <c r="O133" i="4"/>
  <c r="S133" i="4" s="1"/>
  <c r="V157" i="2" l="1"/>
  <c r="T133" i="4"/>
  <c r="W133" i="4" s="1"/>
  <c r="Q133" i="4"/>
  <c r="U133" i="4" s="1"/>
  <c r="X157" i="2" l="1"/>
  <c r="Y157" i="2" s="1"/>
  <c r="Z157" i="2" s="1"/>
  <c r="N158" i="2"/>
  <c r="O158" i="2" s="1"/>
  <c r="Q158" i="2" l="1"/>
  <c r="R158" i="2"/>
  <c r="S158" i="2" s="1"/>
  <c r="T158" i="2"/>
  <c r="U158" i="2" s="1"/>
  <c r="N134" i="4"/>
  <c r="V158" i="2" l="1"/>
  <c r="R134" i="4"/>
  <c r="O134" i="4"/>
  <c r="S134" i="4" s="1"/>
  <c r="T134" i="4" s="1"/>
  <c r="W134" i="4" s="1"/>
  <c r="X158" i="2" l="1"/>
  <c r="Y158" i="2" s="1"/>
  <c r="Z158" i="2" s="1"/>
  <c r="N159" i="2"/>
  <c r="O159" i="2"/>
  <c r="Q159" i="2" s="1"/>
  <c r="Q134" i="4"/>
  <c r="U134" i="4" s="1"/>
  <c r="R159" i="2" l="1"/>
  <c r="S159" i="2" s="1"/>
  <c r="T159" i="2" s="1"/>
  <c r="U159" i="2" l="1"/>
  <c r="V159" i="2"/>
  <c r="N135" i="4"/>
  <c r="X159" i="2" l="1"/>
  <c r="Y159" i="2" s="1"/>
  <c r="Z159" i="2" s="1"/>
  <c r="N160" i="2"/>
  <c r="O160" i="2"/>
  <c r="Q160" i="2" s="1"/>
  <c r="R135" i="4"/>
  <c r="O135" i="4"/>
  <c r="S135" i="4" s="1"/>
  <c r="T135" i="4" s="1"/>
  <c r="W135" i="4" s="1"/>
  <c r="R160" i="2" l="1"/>
  <c r="S160" i="2" s="1"/>
  <c r="T160" i="2" s="1"/>
  <c r="Q135" i="4"/>
  <c r="U135" i="4" s="1"/>
  <c r="U160" i="2" l="1"/>
  <c r="V160" i="2"/>
  <c r="N161" i="2" s="1"/>
  <c r="O161" i="2" s="1"/>
  <c r="R161" i="2" s="1"/>
  <c r="S161" i="2" s="1"/>
  <c r="T161" i="2" s="1"/>
  <c r="Q161" i="2" l="1"/>
  <c r="U161" i="2"/>
  <c r="X160" i="2"/>
  <c r="Y160" i="2" s="1"/>
  <c r="Z160" i="2" s="1"/>
  <c r="N136" i="4"/>
  <c r="V161" i="2" l="1"/>
  <c r="R136" i="4"/>
  <c r="O136" i="4"/>
  <c r="S136" i="4" s="1"/>
  <c r="X161" i="2" l="1"/>
  <c r="Y161" i="2" s="1"/>
  <c r="Z161" i="2" s="1"/>
  <c r="N162" i="2"/>
  <c r="O162" i="2" s="1"/>
  <c r="R162" i="2" s="1"/>
  <c r="S162" i="2" s="1"/>
  <c r="T162" i="2" s="1"/>
  <c r="U162" i="2" s="1"/>
  <c r="T136" i="4"/>
  <c r="W136" i="4" s="1"/>
  <c r="Q136" i="4"/>
  <c r="U136" i="4" s="1"/>
  <c r="Q162" i="2" l="1"/>
  <c r="V162" i="2" l="1"/>
  <c r="N137" i="4"/>
  <c r="X162" i="2" l="1"/>
  <c r="Y162" i="2" s="1"/>
  <c r="Z162" i="2" s="1"/>
  <c r="N163" i="2"/>
  <c r="O163" i="2" s="1"/>
  <c r="R163" i="2" s="1"/>
  <c r="S163" i="2" s="1"/>
  <c r="T163" i="2" s="1"/>
  <c r="U163" i="2" s="1"/>
  <c r="R137" i="4"/>
  <c r="O137" i="4"/>
  <c r="S137" i="4" s="1"/>
  <c r="T137" i="4" s="1"/>
  <c r="W137" i="4" s="1"/>
  <c r="Q163" i="2" l="1"/>
  <c r="V163" i="2" s="1"/>
  <c r="X163" i="2"/>
  <c r="Y163" i="2" s="1"/>
  <c r="Z163" i="2" s="1"/>
  <c r="N164" i="2"/>
  <c r="O164" i="2"/>
  <c r="Q164" i="2" s="1"/>
  <c r="Q137" i="4"/>
  <c r="U137" i="4" s="1"/>
  <c r="P164" i="2" l="1"/>
  <c r="R164" i="2"/>
  <c r="S164" i="2" s="1"/>
  <c r="T164" i="2" s="1"/>
  <c r="U164" i="2" s="1"/>
  <c r="V164" i="2" l="1"/>
  <c r="N138" i="4"/>
  <c r="X164" i="2" l="1"/>
  <c r="Y164" i="2" s="1"/>
  <c r="Z164" i="2" s="1"/>
  <c r="N165" i="2"/>
  <c r="O165" i="2" s="1"/>
  <c r="Q165" i="2" s="1"/>
  <c r="R138" i="4"/>
  <c r="O138" i="4"/>
  <c r="S138" i="4" s="1"/>
  <c r="T138" i="4" s="1"/>
  <c r="W138" i="4" s="1"/>
  <c r="R165" i="2" l="1"/>
  <c r="S165" i="2" s="1"/>
  <c r="T165" i="2" s="1"/>
  <c r="U165" i="2" s="1"/>
  <c r="Q138" i="4"/>
  <c r="U138" i="4" s="1"/>
  <c r="V165" i="2" l="1"/>
  <c r="X165" i="2"/>
  <c r="Y165" i="2" s="1"/>
  <c r="Z165" i="2" s="1"/>
  <c r="N166" i="2"/>
  <c r="O166" i="2" s="1"/>
  <c r="Q166" i="2" s="1"/>
  <c r="R166" i="2" l="1"/>
  <c r="S166" i="2" s="1"/>
  <c r="T166" i="2" s="1"/>
  <c r="U166" i="2" s="1"/>
  <c r="V166" i="2"/>
  <c r="N139" i="4"/>
  <c r="X166" i="2" l="1"/>
  <c r="Y166" i="2" s="1"/>
  <c r="Z166" i="2" s="1"/>
  <c r="N167" i="2"/>
  <c r="O167" i="2" s="1"/>
  <c r="R167" i="2" s="1"/>
  <c r="S167" i="2" s="1"/>
  <c r="T167" i="2" s="1"/>
  <c r="U167" i="2" s="1"/>
  <c r="R139" i="4"/>
  <c r="O139" i="4"/>
  <c r="S139" i="4" s="1"/>
  <c r="Q167" i="2" l="1"/>
  <c r="T139" i="4"/>
  <c r="W139" i="4" s="1"/>
  <c r="Q139" i="4"/>
  <c r="U139" i="4" s="1"/>
  <c r="V167" i="2" l="1"/>
  <c r="X167" i="2" l="1"/>
  <c r="Y167" i="2" s="1"/>
  <c r="Z167" i="2" s="1"/>
  <c r="N168" i="2"/>
  <c r="O168" i="2" s="1"/>
  <c r="R168" i="2" s="1"/>
  <c r="S168" i="2" s="1"/>
  <c r="T168" i="2" s="1"/>
  <c r="U168" i="2" s="1"/>
  <c r="N140" i="4"/>
  <c r="Q168" i="2" l="1"/>
  <c r="V168" i="2" s="1"/>
  <c r="X168" i="2" s="1"/>
  <c r="Y168" i="2" s="1"/>
  <c r="Z168" i="2" s="1"/>
  <c r="R140" i="4"/>
  <c r="O140" i="4"/>
  <c r="S140" i="4" s="1"/>
  <c r="T140" i="4" s="1"/>
  <c r="W140" i="4" s="1"/>
  <c r="N169" i="2" l="1"/>
  <c r="O169" i="2" s="1"/>
  <c r="R169" i="2" s="1"/>
  <c r="S169" i="2" s="1"/>
  <c r="T169" i="2" s="1"/>
  <c r="U169" i="2" s="1"/>
  <c r="Q140" i="4"/>
  <c r="U140" i="4" s="1"/>
  <c r="P140" i="4"/>
  <c r="Q169" i="2" l="1"/>
  <c r="V169" i="2" s="1"/>
  <c r="X169" i="2"/>
  <c r="Y169" i="2" s="1"/>
  <c r="Z169" i="2" s="1"/>
  <c r="N170" i="2"/>
  <c r="O170" i="2" s="1"/>
  <c r="R170" i="2" s="1"/>
  <c r="S170" i="2" s="1"/>
  <c r="T170" i="2" s="1"/>
  <c r="Q170" i="2" l="1"/>
  <c r="V170" i="2" s="1"/>
  <c r="U170" i="2"/>
  <c r="N141" i="4"/>
  <c r="X170" i="2" l="1"/>
  <c r="Y170" i="2" s="1"/>
  <c r="Z170" i="2" s="1"/>
  <c r="N171" i="2"/>
  <c r="O171" i="2" s="1"/>
  <c r="R171" i="2" s="1"/>
  <c r="S171" i="2" s="1"/>
  <c r="T171" i="2" s="1"/>
  <c r="U171" i="2" s="1"/>
  <c r="R141" i="4"/>
  <c r="O141" i="4"/>
  <c r="S141" i="4" s="1"/>
  <c r="T141" i="4" s="1"/>
  <c r="W141" i="4" s="1"/>
  <c r="Q171" i="2" l="1"/>
  <c r="V171" i="2"/>
  <c r="Q141" i="4"/>
  <c r="U141" i="4" s="1"/>
  <c r="X171" i="2" l="1"/>
  <c r="Y171" i="2" s="1"/>
  <c r="Z171" i="2" s="1"/>
  <c r="N172" i="2"/>
  <c r="O172" i="2"/>
  <c r="R172" i="2" s="1"/>
  <c r="S172" i="2" s="1"/>
  <c r="T172" i="2" s="1"/>
  <c r="Q172" i="2" l="1"/>
  <c r="U172" i="2"/>
  <c r="V172" i="2"/>
  <c r="N142" i="4"/>
  <c r="X172" i="2" l="1"/>
  <c r="Y172" i="2" s="1"/>
  <c r="Z172" i="2" s="1"/>
  <c r="N173" i="2"/>
  <c r="O173" i="2" s="1"/>
  <c r="R173" i="2" s="1"/>
  <c r="S173" i="2" s="1"/>
  <c r="T173" i="2" s="1"/>
  <c r="R142" i="4"/>
  <c r="O142" i="4"/>
  <c r="S142" i="4" s="1"/>
  <c r="Q173" i="2" l="1"/>
  <c r="U173" i="2"/>
  <c r="V173" i="2"/>
  <c r="T142" i="4"/>
  <c r="W142" i="4" s="1"/>
  <c r="Q142" i="4"/>
  <c r="U142" i="4" s="1"/>
  <c r="X173" i="2" l="1"/>
  <c r="Y173" i="2" s="1"/>
  <c r="Z173" i="2" s="1"/>
  <c r="N174" i="2"/>
  <c r="O174" i="2" s="1"/>
  <c r="R174" i="2" s="1"/>
  <c r="S174" i="2" s="1"/>
  <c r="T174" i="2" s="1"/>
  <c r="U174" i="2" s="1"/>
  <c r="Q174" i="2" l="1"/>
  <c r="V174" i="2"/>
  <c r="N143" i="4"/>
  <c r="X174" i="2" l="1"/>
  <c r="Y174" i="2" s="1"/>
  <c r="Z174" i="2" s="1"/>
  <c r="N175" i="2"/>
  <c r="O175" i="2" s="1"/>
  <c r="R175" i="2" s="1"/>
  <c r="S175" i="2" s="1"/>
  <c r="T175" i="2" s="1"/>
  <c r="U175" i="2" s="1"/>
  <c r="R143" i="4"/>
  <c r="O143" i="4"/>
  <c r="S143" i="4" s="1"/>
  <c r="T143" i="4" s="1"/>
  <c r="W143" i="4" s="1"/>
  <c r="Q175" i="2" l="1"/>
  <c r="Q143" i="4"/>
  <c r="U143" i="4" s="1"/>
  <c r="V175" i="2" l="1"/>
  <c r="N144" i="4"/>
  <c r="X175" i="2" l="1"/>
  <c r="Y175" i="2" s="1"/>
  <c r="Z175" i="2" s="1"/>
  <c r="N176" i="2"/>
  <c r="O176" i="2" s="1"/>
  <c r="R144" i="4"/>
  <c r="O144" i="4"/>
  <c r="S144" i="4" s="1"/>
  <c r="T144" i="4" s="1"/>
  <c r="W144" i="4" s="1"/>
  <c r="Q176" i="2" l="1"/>
  <c r="P176" i="2"/>
  <c r="R176" i="2"/>
  <c r="S176" i="2" s="1"/>
  <c r="T176" i="2" s="1"/>
  <c r="U176" i="2" s="1"/>
  <c r="Q144" i="4"/>
  <c r="U144" i="4" s="1"/>
  <c r="V176" i="2" l="1"/>
  <c r="X176" i="2" l="1"/>
  <c r="Y176" i="2" s="1"/>
  <c r="Z176" i="2" s="1"/>
  <c r="N177" i="2"/>
  <c r="O177" i="2" s="1"/>
  <c r="N145" i="4"/>
  <c r="Q177" i="2" l="1"/>
  <c r="R177" i="2"/>
  <c r="S177" i="2" s="1"/>
  <c r="T177" i="2" s="1"/>
  <c r="U177" i="2" s="1"/>
  <c r="R145" i="4"/>
  <c r="O145" i="4"/>
  <c r="S145" i="4" s="1"/>
  <c r="V177" i="2" l="1"/>
  <c r="T145" i="4"/>
  <c r="W145" i="4" s="1"/>
  <c r="Q145" i="4"/>
  <c r="U145" i="4" s="1"/>
  <c r="X177" i="2" l="1"/>
  <c r="Y177" i="2" s="1"/>
  <c r="Z177" i="2" s="1"/>
  <c r="N178" i="2"/>
  <c r="O178" i="2" s="1"/>
  <c r="Q178" i="2" l="1"/>
  <c r="R178" i="2"/>
  <c r="S178" i="2" s="1"/>
  <c r="T178" i="2" s="1"/>
  <c r="U178" i="2" s="1"/>
  <c r="N146" i="4"/>
  <c r="V178" i="2" l="1"/>
  <c r="R146" i="4"/>
  <c r="O146" i="4"/>
  <c r="S146" i="4" s="1"/>
  <c r="X178" i="2" l="1"/>
  <c r="Y178" i="2" s="1"/>
  <c r="Z178" i="2" s="1"/>
  <c r="N179" i="2"/>
  <c r="O179" i="2" s="1"/>
  <c r="T146" i="4"/>
  <c r="W146" i="4" s="1"/>
  <c r="Q146" i="4"/>
  <c r="Q179" i="2" l="1"/>
  <c r="R179" i="2"/>
  <c r="S179" i="2" s="1"/>
  <c r="T179" i="2" s="1"/>
  <c r="U179" i="2" s="1"/>
  <c r="U146" i="4"/>
  <c r="V179" i="2" l="1"/>
  <c r="N147" i="4"/>
  <c r="X179" i="2" l="1"/>
  <c r="Y179" i="2" s="1"/>
  <c r="Z179" i="2" s="1"/>
  <c r="N180" i="2"/>
  <c r="O180" i="2" s="1"/>
  <c r="R147" i="4"/>
  <c r="O147" i="4"/>
  <c r="S147" i="4" s="1"/>
  <c r="T147" i="4" s="1"/>
  <c r="W147" i="4" s="1"/>
  <c r="Q180" i="2" l="1"/>
  <c r="R180" i="2"/>
  <c r="S180" i="2" s="1"/>
  <c r="T180" i="2" s="1"/>
  <c r="U180" i="2" s="1"/>
  <c r="Q147" i="4"/>
  <c r="U147" i="4" s="1"/>
  <c r="V180" i="2" l="1"/>
  <c r="X180" i="2" l="1"/>
  <c r="Y180" i="2" s="1"/>
  <c r="Z180" i="2" s="1"/>
  <c r="N181" i="2"/>
  <c r="O181" i="2" s="1"/>
  <c r="N148" i="4"/>
  <c r="Q181" i="2" l="1"/>
  <c r="R181" i="2"/>
  <c r="S181" i="2" s="1"/>
  <c r="T181" i="2" s="1"/>
  <c r="U181" i="2" s="1"/>
  <c r="R148" i="4"/>
  <c r="O148" i="4"/>
  <c r="S148" i="4" s="1"/>
  <c r="V181" i="2" l="1"/>
  <c r="T148" i="4"/>
  <c r="W148" i="4" s="1"/>
  <c r="Q148" i="4"/>
  <c r="U148" i="4" s="1"/>
  <c r="X181" i="2" l="1"/>
  <c r="Y181" i="2" s="1"/>
  <c r="Z181" i="2" s="1"/>
  <c r="N182" i="2"/>
  <c r="O182" i="2" s="1"/>
  <c r="N149" i="4"/>
  <c r="Q182" i="2" l="1"/>
  <c r="R182" i="2"/>
  <c r="S182" i="2" s="1"/>
  <c r="T182" i="2" s="1"/>
  <c r="U182" i="2" s="1"/>
  <c r="R149" i="4"/>
  <c r="O149" i="4"/>
  <c r="S149" i="4" s="1"/>
  <c r="T149" i="4" s="1"/>
  <c r="W149" i="4" s="1"/>
  <c r="V182" i="2" l="1"/>
  <c r="Q149" i="4"/>
  <c r="U149" i="4" s="1"/>
  <c r="X182" i="2" l="1"/>
  <c r="Y182" i="2" s="1"/>
  <c r="Z182" i="2" s="1"/>
  <c r="N183" i="2"/>
  <c r="O183" i="2" l="1"/>
  <c r="Q183" i="2" s="1"/>
  <c r="N150" i="4"/>
  <c r="R183" i="2" l="1"/>
  <c r="S183" i="2" s="1"/>
  <c r="T183" i="2" s="1"/>
  <c r="V183" i="2" s="1"/>
  <c r="R150" i="4"/>
  <c r="O150" i="4"/>
  <c r="S150" i="4" s="1"/>
  <c r="T150" i="4" s="1"/>
  <c r="W150" i="4" s="1"/>
  <c r="U183" i="2" l="1"/>
  <c r="X183" i="2"/>
  <c r="Y183" i="2" s="1"/>
  <c r="Z183" i="2" s="1"/>
  <c r="N184" i="2"/>
  <c r="Q150" i="4"/>
  <c r="U150" i="4" s="1"/>
  <c r="O184" i="2" l="1"/>
  <c r="Q184" i="2" s="1"/>
  <c r="R184" i="2" l="1"/>
  <c r="S184" i="2" s="1"/>
  <c r="T184" i="2" s="1"/>
  <c r="V184" i="2" s="1"/>
  <c r="N151" i="4"/>
  <c r="U184" i="2" l="1"/>
  <c r="X184" i="2"/>
  <c r="Y184" i="2" s="1"/>
  <c r="Z184" i="2" s="1"/>
  <c r="N185" i="2"/>
  <c r="O185" i="2" s="1"/>
  <c r="R185" i="2" s="1"/>
  <c r="S185" i="2" s="1"/>
  <c r="T185" i="2" s="1"/>
  <c r="R151" i="4"/>
  <c r="O151" i="4"/>
  <c r="S151" i="4" s="1"/>
  <c r="Q185" i="2" l="1"/>
  <c r="U185" i="2"/>
  <c r="T151" i="4"/>
  <c r="W151" i="4" s="1"/>
  <c r="Q151" i="4"/>
  <c r="U151" i="4" l="1"/>
  <c r="V185" i="2"/>
  <c r="N186" i="2" l="1"/>
  <c r="X185" i="2"/>
  <c r="Y185" i="2" s="1"/>
  <c r="Z185" i="2" s="1"/>
  <c r="N152" i="4"/>
  <c r="O186" i="2" l="1"/>
  <c r="Q186" i="2" s="1"/>
  <c r="R152" i="4"/>
  <c r="O152" i="4"/>
  <c r="S152" i="4" s="1"/>
  <c r="T152" i="4" s="1"/>
  <c r="W152" i="4" s="1"/>
  <c r="R186" i="2" l="1"/>
  <c r="S186" i="2" s="1"/>
  <c r="T186" i="2" s="1"/>
  <c r="V186" i="2" s="1"/>
  <c r="Q152" i="4"/>
  <c r="U152" i="4" s="1"/>
  <c r="P152" i="4"/>
  <c r="U186" i="2" l="1"/>
  <c r="X186" i="2"/>
  <c r="Y186" i="2" s="1"/>
  <c r="Z186" i="2" s="1"/>
  <c r="N187" i="2"/>
  <c r="O187" i="2" l="1"/>
  <c r="N153" i="4"/>
  <c r="Q187" i="2" l="1"/>
  <c r="R187" i="2"/>
  <c r="S187" i="2" s="1"/>
  <c r="T187" i="2" s="1"/>
  <c r="U187" i="2" s="1"/>
  <c r="R153" i="4"/>
  <c r="O153" i="4"/>
  <c r="Q153" i="4" s="1"/>
  <c r="V187" i="2" l="1"/>
  <c r="S153" i="4"/>
  <c r="T153" i="4" s="1"/>
  <c r="X187" i="2" l="1"/>
  <c r="Y187" i="2" s="1"/>
  <c r="Z187" i="2" s="1"/>
  <c r="N188" i="2"/>
  <c r="O188" i="2" s="1"/>
  <c r="U153" i="4"/>
  <c r="W153" i="4"/>
  <c r="N154" i="4"/>
  <c r="Q188" i="2" l="1"/>
  <c r="P188" i="2"/>
  <c r="R188" i="2"/>
  <c r="S188" i="2" s="1"/>
  <c r="T188" i="2" s="1"/>
  <c r="U188" i="2" s="1"/>
  <c r="R154" i="4"/>
  <c r="O154" i="4"/>
  <c r="S154" i="4" s="1"/>
  <c r="V188" i="2" l="1"/>
  <c r="T154" i="4"/>
  <c r="W154" i="4" s="1"/>
  <c r="Q154" i="4"/>
  <c r="U154" i="4" s="1"/>
  <c r="N189" i="2" l="1"/>
  <c r="O189" i="2" s="1"/>
  <c r="R189" i="2" s="1"/>
  <c r="S189" i="2" s="1"/>
  <c r="T189" i="2" s="1"/>
  <c r="X188" i="2"/>
  <c r="Y188" i="2" s="1"/>
  <c r="Z188" i="2" s="1"/>
  <c r="Q189" i="2" l="1"/>
  <c r="U189" i="2"/>
  <c r="N155" i="4"/>
  <c r="V189" i="2" l="1"/>
  <c r="R155" i="4"/>
  <c r="O155" i="4"/>
  <c r="S155" i="4" s="1"/>
  <c r="T155" i="4" s="1"/>
  <c r="W155" i="4" s="1"/>
  <c r="X189" i="2" l="1"/>
  <c r="Y189" i="2" s="1"/>
  <c r="Z189" i="2" s="1"/>
  <c r="N190" i="2"/>
  <c r="O190" i="2" s="1"/>
  <c r="Q155" i="4"/>
  <c r="U155" i="4" s="1"/>
  <c r="Q190" i="2" l="1"/>
  <c r="R190" i="2"/>
  <c r="S190" i="2" s="1"/>
  <c r="T190" i="2" s="1"/>
  <c r="U190" i="2" s="1"/>
  <c r="V190" i="2" l="1"/>
  <c r="N156" i="4"/>
  <c r="X190" i="2" l="1"/>
  <c r="Y190" i="2" s="1"/>
  <c r="Z190" i="2" s="1"/>
  <c r="N191" i="2"/>
  <c r="O191" i="2" s="1"/>
  <c r="R191" i="2" s="1"/>
  <c r="S191" i="2" s="1"/>
  <c r="T191" i="2" s="1"/>
  <c r="R156" i="4"/>
  <c r="O156" i="4"/>
  <c r="S156" i="4" s="1"/>
  <c r="Q191" i="2" l="1"/>
  <c r="U191" i="2"/>
  <c r="T156" i="4"/>
  <c r="W156" i="4" s="1"/>
  <c r="Q156" i="4"/>
  <c r="U156" i="4" s="1"/>
  <c r="V191" i="2" l="1"/>
  <c r="X191" i="2" l="1"/>
  <c r="Y191" i="2" s="1"/>
  <c r="Z191" i="2" s="1"/>
  <c r="N192" i="2"/>
  <c r="O192" i="2" s="1"/>
  <c r="N157" i="4"/>
  <c r="Q192" i="2" l="1"/>
  <c r="R192" i="2"/>
  <c r="S192" i="2" s="1"/>
  <c r="T192" i="2" s="1"/>
  <c r="U192" i="2" s="1"/>
  <c r="R157" i="4"/>
  <c r="O157" i="4"/>
  <c r="S157" i="4" s="1"/>
  <c r="T157" i="4" s="1"/>
  <c r="W157" i="4" s="1"/>
  <c r="V192" i="2" l="1"/>
  <c r="Q157" i="4"/>
  <c r="U157" i="4" s="1"/>
  <c r="X192" i="2" l="1"/>
  <c r="Y192" i="2" s="1"/>
  <c r="Z192" i="2" s="1"/>
  <c r="N193" i="2"/>
  <c r="O193" i="2" l="1"/>
  <c r="Q193" i="2" s="1"/>
  <c r="N158" i="4"/>
  <c r="R193" i="2" l="1"/>
  <c r="S193" i="2" s="1"/>
  <c r="T193" i="2" s="1"/>
  <c r="V193" i="2" s="1"/>
  <c r="R158" i="4"/>
  <c r="O158" i="4"/>
  <c r="S158" i="4" s="1"/>
  <c r="T158" i="4" s="1"/>
  <c r="W158" i="4" s="1"/>
  <c r="X193" i="2" l="1"/>
  <c r="Y193" i="2" s="1"/>
  <c r="Z193" i="2" s="1"/>
  <c r="N194" i="2"/>
  <c r="U193" i="2"/>
  <c r="Q158" i="4"/>
  <c r="U158" i="4" s="1"/>
  <c r="O194" i="2" l="1"/>
  <c r="Q194" i="2" s="1"/>
  <c r="R194" i="2" l="1"/>
  <c r="S194" i="2" s="1"/>
  <c r="T194" i="2" s="1"/>
  <c r="V194" i="2" s="1"/>
  <c r="N159" i="4"/>
  <c r="X194" i="2" l="1"/>
  <c r="Y194" i="2" s="1"/>
  <c r="Z194" i="2" s="1"/>
  <c r="N195" i="2"/>
  <c r="U194" i="2"/>
  <c r="R159" i="4"/>
  <c r="O159" i="4"/>
  <c r="S159" i="4" s="1"/>
  <c r="T159" i="4" s="1"/>
  <c r="W159" i="4" s="1"/>
  <c r="O195" i="2" l="1"/>
  <c r="Q195" i="2" s="1"/>
  <c r="Q159" i="4"/>
  <c r="U159" i="4" s="1"/>
  <c r="R195" i="2" l="1"/>
  <c r="S195" i="2" s="1"/>
  <c r="T195" i="2" s="1"/>
  <c r="V195" i="2" s="1"/>
  <c r="X195" i="2" l="1"/>
  <c r="Y195" i="2" s="1"/>
  <c r="Z195" i="2" s="1"/>
  <c r="N196" i="2"/>
  <c r="O196" i="2" s="1"/>
  <c r="R196" i="2" s="1"/>
  <c r="S196" i="2" s="1"/>
  <c r="T196" i="2" s="1"/>
  <c r="U195" i="2"/>
  <c r="N160" i="4"/>
  <c r="Q196" i="2" l="1"/>
  <c r="U196" i="2"/>
  <c r="R160" i="4"/>
  <c r="O160" i="4"/>
  <c r="S160" i="4" s="1"/>
  <c r="V196" i="2" l="1"/>
  <c r="T160" i="4"/>
  <c r="W160" i="4" s="1"/>
  <c r="Q160" i="4"/>
  <c r="U160" i="4" s="1"/>
  <c r="X196" i="2" l="1"/>
  <c r="Y196" i="2" s="1"/>
  <c r="Z196" i="2" s="1"/>
  <c r="N197" i="2"/>
  <c r="O197" i="2" l="1"/>
  <c r="Q197" i="2"/>
  <c r="N161" i="4"/>
  <c r="R197" i="2" l="1"/>
  <c r="S197" i="2" s="1"/>
  <c r="T197" i="2" s="1"/>
  <c r="V197" i="2" s="1"/>
  <c r="R161" i="4"/>
  <c r="O161" i="4"/>
  <c r="Q161" i="4" s="1"/>
  <c r="X197" i="2" l="1"/>
  <c r="Y197" i="2" s="1"/>
  <c r="Z197" i="2" s="1"/>
  <c r="N198" i="2"/>
  <c r="O198" i="2" s="1"/>
  <c r="R198" i="2" s="1"/>
  <c r="S198" i="2" s="1"/>
  <c r="T198" i="2" s="1"/>
  <c r="U197" i="2"/>
  <c r="S161" i="4"/>
  <c r="T161" i="4" s="1"/>
  <c r="Q198" i="2" l="1"/>
  <c r="U198" i="2"/>
  <c r="U161" i="4"/>
  <c r="W161" i="4"/>
  <c r="N162" i="4"/>
  <c r="V198" i="2" l="1"/>
  <c r="R162" i="4"/>
  <c r="O162" i="4"/>
  <c r="Q162" i="4" s="1"/>
  <c r="X198" i="2" l="1"/>
  <c r="Y198" i="2" s="1"/>
  <c r="Z198" i="2" s="1"/>
  <c r="N199" i="2"/>
  <c r="S162" i="4"/>
  <c r="T162" i="4" s="1"/>
  <c r="O199" i="2" l="1"/>
  <c r="Q199" i="2" s="1"/>
  <c r="U162" i="4"/>
  <c r="W162" i="4"/>
  <c r="N163" i="4"/>
  <c r="R163" i="4" s="1"/>
  <c r="O163" i="4" l="1"/>
  <c r="S163" i="4" s="1"/>
  <c r="T163" i="4" s="1"/>
  <c r="W163" i="4" s="1"/>
  <c r="R199" i="2"/>
  <c r="S199" i="2" s="1"/>
  <c r="T199" i="2" s="1"/>
  <c r="V199" i="2" s="1"/>
  <c r="Q163" i="4"/>
  <c r="U163" i="4" l="1"/>
  <c r="X199" i="2"/>
  <c r="Y199" i="2" s="1"/>
  <c r="Z199" i="2" s="1"/>
  <c r="N200" i="2"/>
  <c r="U199" i="2"/>
  <c r="O200" i="2" l="1"/>
  <c r="Q200" i="2" s="1"/>
  <c r="N164" i="4"/>
  <c r="P200" i="2" l="1"/>
  <c r="R200" i="2"/>
  <c r="S200" i="2" s="1"/>
  <c r="T200" i="2" s="1"/>
  <c r="V200" i="2" s="1"/>
  <c r="R164" i="4"/>
  <c r="O164" i="4"/>
  <c r="S164" i="4" s="1"/>
  <c r="T164" i="4" s="1"/>
  <c r="W164" i="4" s="1"/>
  <c r="X200" i="2" l="1"/>
  <c r="Y200" i="2" s="1"/>
  <c r="Z200" i="2" s="1"/>
  <c r="N201" i="2"/>
  <c r="U200" i="2"/>
  <c r="Q164" i="4"/>
  <c r="U164" i="4" s="1"/>
  <c r="P164" i="4"/>
  <c r="O201" i="2" l="1"/>
  <c r="Q201" i="2" s="1"/>
  <c r="N165" i="4"/>
  <c r="R201" i="2" l="1"/>
  <c r="S201" i="2" s="1"/>
  <c r="T201" i="2" s="1"/>
  <c r="V201" i="2" s="1"/>
  <c r="R165" i="4"/>
  <c r="O165" i="4"/>
  <c r="S165" i="4" s="1"/>
  <c r="T165" i="4" s="1"/>
  <c r="W165" i="4" s="1"/>
  <c r="X201" i="2" l="1"/>
  <c r="Y201" i="2" s="1"/>
  <c r="Z201" i="2" s="1"/>
  <c r="N202" i="2"/>
  <c r="U201" i="2"/>
  <c r="Q165" i="4"/>
  <c r="U165" i="4" s="1"/>
  <c r="O202" i="2" l="1"/>
  <c r="Q202" i="2" s="1"/>
  <c r="R202" i="2" l="1"/>
  <c r="S202" i="2" s="1"/>
  <c r="T202" i="2" s="1"/>
  <c r="V202" i="2" s="1"/>
  <c r="N166" i="4"/>
  <c r="X202" i="2" l="1"/>
  <c r="Y202" i="2" s="1"/>
  <c r="Z202" i="2" s="1"/>
  <c r="N203" i="2"/>
  <c r="O203" i="2" s="1"/>
  <c r="R203" i="2" s="1"/>
  <c r="S203" i="2" s="1"/>
  <c r="T203" i="2" s="1"/>
  <c r="U202" i="2"/>
  <c r="R166" i="4"/>
  <c r="O166" i="4"/>
  <c r="S166" i="4" s="1"/>
  <c r="T166" i="4" s="1"/>
  <c r="W166" i="4" s="1"/>
  <c r="Q203" i="2" l="1"/>
  <c r="U203" i="2"/>
  <c r="Q166" i="4"/>
  <c r="U166" i="4" s="1"/>
  <c r="V203" i="2" l="1"/>
  <c r="X203" i="2" l="1"/>
  <c r="Y203" i="2" s="1"/>
  <c r="Z203" i="2" s="1"/>
  <c r="N204" i="2"/>
  <c r="N167" i="4"/>
  <c r="O204" i="2" l="1"/>
  <c r="Q204" i="2" s="1"/>
  <c r="R167" i="4"/>
  <c r="O167" i="4"/>
  <c r="Q167" i="4" s="1"/>
  <c r="R204" i="2" l="1"/>
  <c r="S204" i="2" s="1"/>
  <c r="T204" i="2" s="1"/>
  <c r="V204" i="2" s="1"/>
  <c r="S167" i="4"/>
  <c r="T167" i="4" s="1"/>
  <c r="X204" i="2" l="1"/>
  <c r="Y204" i="2" s="1"/>
  <c r="Z204" i="2" s="1"/>
  <c r="N205" i="2"/>
  <c r="O205" i="2" s="1"/>
  <c r="R205" i="2" s="1"/>
  <c r="S205" i="2" s="1"/>
  <c r="T205" i="2" s="1"/>
  <c r="U204" i="2"/>
  <c r="U167" i="4"/>
  <c r="W167" i="4"/>
  <c r="N168" i="4"/>
  <c r="Q205" i="2" l="1"/>
  <c r="U205" i="2"/>
  <c r="R168" i="4"/>
  <c r="O168" i="4"/>
  <c r="S168" i="4" s="1"/>
  <c r="T168" i="4" s="1"/>
  <c r="W168" i="4" s="1"/>
  <c r="V205" i="2" l="1"/>
  <c r="Q168" i="4"/>
  <c r="U168" i="4" s="1"/>
  <c r="X205" i="2" l="1"/>
  <c r="Y205" i="2" s="1"/>
  <c r="Z205" i="2" s="1"/>
  <c r="N206" i="2"/>
  <c r="O206" i="2" s="1"/>
  <c r="R206" i="2" s="1"/>
  <c r="S206" i="2" s="1"/>
  <c r="T206" i="2" s="1"/>
  <c r="Q206" i="2" l="1"/>
  <c r="U206" i="2"/>
  <c r="N169" i="4"/>
  <c r="V206" i="2" l="1"/>
  <c r="R169" i="4"/>
  <c r="O169" i="4"/>
  <c r="S169" i="4" s="1"/>
  <c r="X206" i="2" l="1"/>
  <c r="Y206" i="2" s="1"/>
  <c r="Z206" i="2" s="1"/>
  <c r="N207" i="2"/>
  <c r="T169" i="4"/>
  <c r="W169" i="4" s="1"/>
  <c r="Q169" i="4"/>
  <c r="U169" i="4" s="1"/>
  <c r="O207" i="2" l="1"/>
  <c r="Q207" i="2" s="1"/>
  <c r="R207" i="2" l="1"/>
  <c r="S207" i="2" s="1"/>
  <c r="T207" i="2" s="1"/>
  <c r="U207" i="2" s="1"/>
  <c r="N170" i="4"/>
  <c r="V207" i="2" l="1"/>
  <c r="R170" i="4"/>
  <c r="O170" i="4"/>
  <c r="Q170" i="4" s="1"/>
  <c r="X207" i="2" l="1"/>
  <c r="Y207" i="2" s="1"/>
  <c r="Z207" i="2" s="1"/>
  <c r="N208" i="2"/>
  <c r="S170" i="4"/>
  <c r="T170" i="4" s="1"/>
  <c r="O208" i="2" l="1"/>
  <c r="Q208" i="2" s="1"/>
  <c r="U170" i="4"/>
  <c r="W170" i="4"/>
  <c r="N171" i="4"/>
  <c r="R208" i="2" l="1"/>
  <c r="S208" i="2" s="1"/>
  <c r="T208" i="2" s="1"/>
  <c r="U208" i="2" s="1"/>
  <c r="R171" i="4"/>
  <c r="O171" i="4"/>
  <c r="S171" i="4" s="1"/>
  <c r="T171" i="4" s="1"/>
  <c r="W171" i="4" s="1"/>
  <c r="V208" i="2" l="1"/>
  <c r="Q171" i="4"/>
  <c r="U171" i="4" s="1"/>
  <c r="X208" i="2" l="1"/>
  <c r="Y208" i="2" s="1"/>
  <c r="Z208" i="2" s="1"/>
  <c r="N209" i="2"/>
  <c r="O209" i="2" l="1"/>
  <c r="Q209" i="2" s="1"/>
  <c r="N172" i="4"/>
  <c r="R209" i="2" l="1"/>
  <c r="S209" i="2" s="1"/>
  <c r="T209" i="2" s="1"/>
  <c r="U209" i="2" s="1"/>
  <c r="R172" i="4"/>
  <c r="O172" i="4"/>
  <c r="S172" i="4" s="1"/>
  <c r="T172" i="4" s="1"/>
  <c r="W172" i="4" s="1"/>
  <c r="V209" i="2" l="1"/>
  <c r="Q172" i="4"/>
  <c r="U172" i="4" s="1"/>
  <c r="X209" i="2" l="1"/>
  <c r="Y209" i="2" s="1"/>
  <c r="Z209" i="2" s="1"/>
  <c r="N210" i="2"/>
  <c r="O210" i="2" l="1"/>
  <c r="Q210" i="2" s="1"/>
  <c r="N173" i="4"/>
  <c r="R210" i="2" l="1"/>
  <c r="S210" i="2" s="1"/>
  <c r="T210" i="2" s="1"/>
  <c r="U210" i="2" s="1"/>
  <c r="R173" i="4"/>
  <c r="O173" i="4"/>
  <c r="S173" i="4" s="1"/>
  <c r="T173" i="4" s="1"/>
  <c r="W173" i="4" s="1"/>
  <c r="V210" i="2" l="1"/>
  <c r="Q173" i="4"/>
  <c r="U173" i="4" s="1"/>
  <c r="X210" i="2" l="1"/>
  <c r="Y210" i="2" s="1"/>
  <c r="Z210" i="2" s="1"/>
  <c r="N211" i="2"/>
  <c r="O211" i="2" l="1"/>
  <c r="Q211" i="2" s="1"/>
  <c r="N174" i="4"/>
  <c r="R211" i="2" l="1"/>
  <c r="S211" i="2" s="1"/>
  <c r="T211" i="2" s="1"/>
  <c r="U211" i="2" s="1"/>
  <c r="R174" i="4"/>
  <c r="O174" i="4"/>
  <c r="S174" i="4" s="1"/>
  <c r="T174" i="4" s="1"/>
  <c r="W174" i="4" s="1"/>
  <c r="V211" i="2" l="1"/>
  <c r="Q174" i="4"/>
  <c r="U174" i="4" s="1"/>
  <c r="X211" i="2" l="1"/>
  <c r="Y211" i="2" s="1"/>
  <c r="Z211" i="2" s="1"/>
  <c r="N212" i="2"/>
  <c r="O212" i="2" s="1"/>
  <c r="Q212" i="2" l="1"/>
  <c r="P212" i="2"/>
  <c r="R212" i="2"/>
  <c r="S212" i="2" s="1"/>
  <c r="T212" i="2" s="1"/>
  <c r="U212" i="2" s="1"/>
  <c r="N175" i="4"/>
  <c r="V212" i="2" l="1"/>
  <c r="R175" i="4"/>
  <c r="O175" i="4"/>
  <c r="Q175" i="4" s="1"/>
  <c r="X212" i="2" l="1"/>
  <c r="Y212" i="2" s="1"/>
  <c r="Z212" i="2" s="1"/>
  <c r="N213" i="2"/>
  <c r="S175" i="4"/>
  <c r="T175" i="4" s="1"/>
  <c r="O213" i="2" l="1"/>
  <c r="U175" i="4"/>
  <c r="W175" i="4"/>
  <c r="N176" i="4"/>
  <c r="R176" i="4" s="1"/>
  <c r="O176" i="4" l="1"/>
  <c r="P176" i="4" s="1"/>
  <c r="Q213" i="2"/>
  <c r="R213" i="2"/>
  <c r="S213" i="2" s="1"/>
  <c r="T213" i="2" s="1"/>
  <c r="U213" i="2" s="1"/>
  <c r="Q176" i="4"/>
  <c r="S176" i="4"/>
  <c r="T176" i="4" s="1"/>
  <c r="W176" i="4" s="1"/>
  <c r="V213" i="2" l="1"/>
  <c r="U176" i="4"/>
  <c r="N177" i="4" s="1"/>
  <c r="R177" i="4" l="1"/>
  <c r="O177" i="4"/>
  <c r="S177" i="4" s="1"/>
  <c r="T177" i="4" s="1"/>
  <c r="W177" i="4" s="1"/>
  <c r="X213" i="2"/>
  <c r="Y213" i="2" s="1"/>
  <c r="Z213" i="2" s="1"/>
  <c r="N214" i="2"/>
  <c r="Q177" i="4" l="1"/>
  <c r="U177" i="4" s="1"/>
  <c r="O214" i="2"/>
  <c r="N178" i="4"/>
  <c r="Q214" i="2" l="1"/>
  <c r="R214" i="2"/>
  <c r="S214" i="2" s="1"/>
  <c r="T214" i="2" s="1"/>
  <c r="U214" i="2" s="1"/>
  <c r="R178" i="4"/>
  <c r="O178" i="4"/>
  <c r="S178" i="4" s="1"/>
  <c r="V214" i="2" l="1"/>
  <c r="T178" i="4"/>
  <c r="W178" i="4" s="1"/>
  <c r="Q178" i="4"/>
  <c r="U178" i="4" s="1"/>
  <c r="X214" i="2" l="1"/>
  <c r="Y214" i="2" s="1"/>
  <c r="Z214" i="2" s="1"/>
  <c r="N215" i="2"/>
  <c r="O215" i="2" l="1"/>
  <c r="N179" i="4"/>
  <c r="Q215" i="2" l="1"/>
  <c r="R215" i="2"/>
  <c r="S215" i="2" s="1"/>
  <c r="T215" i="2" s="1"/>
  <c r="U215" i="2" s="1"/>
  <c r="R179" i="4"/>
  <c r="O179" i="4"/>
  <c r="S179" i="4" s="1"/>
  <c r="T179" i="4" s="1"/>
  <c r="W179" i="4" s="1"/>
  <c r="V215" i="2" l="1"/>
  <c r="Q179" i="4"/>
  <c r="U179" i="4" s="1"/>
  <c r="X215" i="2" l="1"/>
  <c r="Y215" i="2" s="1"/>
  <c r="Z215" i="2" s="1"/>
  <c r="N216" i="2"/>
  <c r="O216" i="2" l="1"/>
  <c r="N180" i="4"/>
  <c r="Q216" i="2" l="1"/>
  <c r="R216" i="2"/>
  <c r="S216" i="2" s="1"/>
  <c r="T216" i="2" s="1"/>
  <c r="U216" i="2" s="1"/>
  <c r="R180" i="4"/>
  <c r="O180" i="4"/>
  <c r="S180" i="4" s="1"/>
  <c r="T180" i="4" s="1"/>
  <c r="W180" i="4" s="1"/>
  <c r="V216" i="2" l="1"/>
  <c r="Q180" i="4"/>
  <c r="U180" i="4" s="1"/>
  <c r="X216" i="2" l="1"/>
  <c r="Y216" i="2" s="1"/>
  <c r="Z216" i="2" s="1"/>
  <c r="N217" i="2"/>
  <c r="N181" i="4"/>
  <c r="O217" i="2" l="1"/>
  <c r="R181" i="4"/>
  <c r="O181" i="4"/>
  <c r="S181" i="4" s="1"/>
  <c r="T181" i="4" s="1"/>
  <c r="W181" i="4" s="1"/>
  <c r="Q217" i="2" l="1"/>
  <c r="R217" i="2"/>
  <c r="S217" i="2" s="1"/>
  <c r="T217" i="2" s="1"/>
  <c r="U217" i="2" s="1"/>
  <c r="Q181" i="4"/>
  <c r="U181" i="4" s="1"/>
  <c r="V217" i="2" l="1"/>
  <c r="X217" i="2" l="1"/>
  <c r="Y217" i="2" s="1"/>
  <c r="Z217" i="2" s="1"/>
  <c r="N218" i="2"/>
  <c r="N182" i="4"/>
  <c r="O218" i="2" l="1"/>
  <c r="R182" i="4"/>
  <c r="O182" i="4"/>
  <c r="Q182" i="4" s="1"/>
  <c r="Q218" i="2" l="1"/>
  <c r="R218" i="2"/>
  <c r="S218" i="2" s="1"/>
  <c r="T218" i="2" s="1"/>
  <c r="U218" i="2" s="1"/>
  <c r="S182" i="4"/>
  <c r="T182" i="4" s="1"/>
  <c r="V218" i="2" l="1"/>
  <c r="U182" i="4"/>
  <c r="N183" i="4" s="1"/>
  <c r="W182" i="4"/>
  <c r="N219" i="2" l="1"/>
  <c r="X218" i="2"/>
  <c r="Y218" i="2" s="1"/>
  <c r="Z218" i="2" s="1"/>
  <c r="R183" i="4"/>
  <c r="O183" i="4"/>
  <c r="S183" i="4" s="1"/>
  <c r="T183" i="4" s="1"/>
  <c r="W183" i="4" s="1"/>
  <c r="O219" i="2" l="1"/>
  <c r="Q219" i="2" s="1"/>
  <c r="Q183" i="4"/>
  <c r="U183" i="4" s="1"/>
  <c r="R219" i="2" l="1"/>
  <c r="S219" i="2" s="1"/>
  <c r="T219" i="2" s="1"/>
  <c r="U219" i="2" s="1"/>
  <c r="V219" i="2" l="1"/>
  <c r="X219" i="2" s="1"/>
  <c r="Y219" i="2" s="1"/>
  <c r="Z219" i="2" s="1"/>
  <c r="N220" i="2"/>
  <c r="N184" i="4"/>
  <c r="O220" i="2" l="1"/>
  <c r="Q220" i="2"/>
  <c r="R184" i="4"/>
  <c r="O184" i="4"/>
  <c r="S184" i="4" s="1"/>
  <c r="T184" i="4" s="1"/>
  <c r="W184" i="4" s="1"/>
  <c r="R220" i="2" l="1"/>
  <c r="S220" i="2" s="1"/>
  <c r="T220" i="2" s="1"/>
  <c r="V220" i="2" s="1"/>
  <c r="Q184" i="4"/>
  <c r="U184" i="4" s="1"/>
  <c r="X220" i="2" l="1"/>
  <c r="Y220" i="2" s="1"/>
  <c r="Z220" i="2" s="1"/>
  <c r="N221" i="2"/>
  <c r="U220" i="2"/>
  <c r="O221" i="2" l="1"/>
  <c r="N185" i="4"/>
  <c r="R221" i="2" l="1"/>
  <c r="S221" i="2" s="1"/>
  <c r="T221" i="2" s="1"/>
  <c r="U221" i="2" s="1"/>
  <c r="Q221" i="2"/>
  <c r="R185" i="4"/>
  <c r="O185" i="4"/>
  <c r="S185" i="4" s="1"/>
  <c r="T185" i="4" s="1"/>
  <c r="W185" i="4" s="1"/>
  <c r="V221" i="2" l="1"/>
  <c r="X221" i="2" s="1"/>
  <c r="Y221" i="2" s="1"/>
  <c r="Z221" i="2" s="1"/>
  <c r="N222" i="2"/>
  <c r="Q185" i="4"/>
  <c r="U185" i="4" s="1"/>
  <c r="O222" i="2" l="1"/>
  <c r="Q222" i="2" l="1"/>
  <c r="R222" i="2"/>
  <c r="S222" i="2" s="1"/>
  <c r="T222" i="2" s="1"/>
  <c r="U222" i="2" s="1"/>
  <c r="N186" i="4"/>
  <c r="V222" i="2" l="1"/>
  <c r="R186" i="4"/>
  <c r="O186" i="4"/>
  <c r="S186" i="4" s="1"/>
  <c r="T186" i="4" s="1"/>
  <c r="W186" i="4" s="1"/>
  <c r="N223" i="2" l="1"/>
  <c r="X222" i="2"/>
  <c r="Y222" i="2" s="1"/>
  <c r="Z222" i="2" s="1"/>
  <c r="Q186" i="4"/>
  <c r="U186" i="4" s="1"/>
  <c r="O223" i="2" l="1"/>
  <c r="Q223" i="2" s="1"/>
  <c r="R223" i="2" l="1"/>
  <c r="S223" i="2" s="1"/>
  <c r="T223" i="2" s="1"/>
  <c r="U223" i="2" s="1"/>
  <c r="N187" i="4"/>
  <c r="V223" i="2" l="1"/>
  <c r="R187" i="4"/>
  <c r="O187" i="4"/>
  <c r="Q187" i="4" s="1"/>
  <c r="X223" i="2" l="1"/>
  <c r="Y223" i="2" s="1"/>
  <c r="Z223" i="2" s="1"/>
  <c r="N224" i="2"/>
  <c r="S187" i="4"/>
  <c r="T187" i="4" s="1"/>
  <c r="O224" i="2" l="1"/>
  <c r="Q224" i="2" s="1"/>
  <c r="U187" i="4"/>
  <c r="N188" i="4" s="1"/>
  <c r="W187" i="4"/>
  <c r="P224" i="2" l="1"/>
  <c r="R224" i="2"/>
  <c r="S224" i="2" s="1"/>
  <c r="T224" i="2" s="1"/>
  <c r="V224" i="2" s="1"/>
  <c r="R188" i="4"/>
  <c r="O188" i="4"/>
  <c r="S188" i="4" s="1"/>
  <c r="T188" i="4" s="1"/>
  <c r="W188" i="4" s="1"/>
  <c r="X224" i="2" l="1"/>
  <c r="Y224" i="2" s="1"/>
  <c r="Z224" i="2" s="1"/>
  <c r="N225" i="2"/>
  <c r="U224" i="2"/>
  <c r="Q188" i="4"/>
  <c r="U188" i="4" s="1"/>
  <c r="P188" i="4"/>
  <c r="O225" i="2" l="1"/>
  <c r="Q225" i="2" l="1"/>
  <c r="R225" i="2"/>
  <c r="S225" i="2" s="1"/>
  <c r="T225" i="2" s="1"/>
  <c r="U225" i="2" s="1"/>
  <c r="N189" i="4"/>
  <c r="V225" i="2" l="1"/>
  <c r="R189" i="4"/>
  <c r="O189" i="4"/>
  <c r="S189" i="4" s="1"/>
  <c r="T189" i="4" s="1"/>
  <c r="W189" i="4" s="1"/>
  <c r="X225" i="2" l="1"/>
  <c r="Y225" i="2" s="1"/>
  <c r="Z225" i="2" s="1"/>
  <c r="N226" i="2"/>
  <c r="Q189" i="4"/>
  <c r="U189" i="4" s="1"/>
  <c r="O226" i="2" l="1"/>
  <c r="N190" i="4"/>
  <c r="Q226" i="2" l="1"/>
  <c r="R226" i="2"/>
  <c r="S226" i="2" s="1"/>
  <c r="T226" i="2" s="1"/>
  <c r="U226" i="2" s="1"/>
  <c r="R190" i="4"/>
  <c r="O190" i="4"/>
  <c r="S190" i="4" s="1"/>
  <c r="T190" i="4" s="1"/>
  <c r="W190" i="4" s="1"/>
  <c r="V226" i="2" l="1"/>
  <c r="Q190" i="4"/>
  <c r="U190" i="4" s="1"/>
  <c r="X226" i="2" l="1"/>
  <c r="Y226" i="2" s="1"/>
  <c r="Z226" i="2" s="1"/>
  <c r="N227" i="2"/>
  <c r="O227" i="2" l="1"/>
  <c r="N191" i="4"/>
  <c r="Q227" i="2" l="1"/>
  <c r="R227" i="2"/>
  <c r="S227" i="2" s="1"/>
  <c r="T227" i="2" s="1"/>
  <c r="U227" i="2" s="1"/>
  <c r="R191" i="4"/>
  <c r="O191" i="4"/>
  <c r="S191" i="4" s="1"/>
  <c r="T191" i="4" s="1"/>
  <c r="W191" i="4" s="1"/>
  <c r="V227" i="2" l="1"/>
  <c r="Q191" i="4"/>
  <c r="U191" i="4" s="1"/>
  <c r="X227" i="2" l="1"/>
  <c r="Y227" i="2" s="1"/>
  <c r="Z227" i="2" s="1"/>
  <c r="N228" i="2"/>
  <c r="O228" i="2" l="1"/>
  <c r="N192" i="4"/>
  <c r="Q228" i="2" l="1"/>
  <c r="R228" i="2"/>
  <c r="S228" i="2" s="1"/>
  <c r="T228" i="2" s="1"/>
  <c r="U228" i="2" s="1"/>
  <c r="R192" i="4"/>
  <c r="O192" i="4"/>
  <c r="S192" i="4" s="1"/>
  <c r="T192" i="4" s="1"/>
  <c r="W192" i="4" s="1"/>
  <c r="V228" i="2" l="1"/>
  <c r="Q192" i="4"/>
  <c r="U192" i="4" s="1"/>
  <c r="X228" i="2" l="1"/>
  <c r="Y228" i="2" s="1"/>
  <c r="Z228" i="2" s="1"/>
  <c r="N229" i="2"/>
  <c r="O229" i="2" l="1"/>
  <c r="N193" i="4"/>
  <c r="Q229" i="2" l="1"/>
  <c r="R229" i="2"/>
  <c r="S229" i="2" s="1"/>
  <c r="T229" i="2" s="1"/>
  <c r="U229" i="2" s="1"/>
  <c r="R193" i="4"/>
  <c r="O193" i="4"/>
  <c r="S193" i="4" s="1"/>
  <c r="T193" i="4" s="1"/>
  <c r="W193" i="4" s="1"/>
  <c r="V229" i="2" l="1"/>
  <c r="Q193" i="4"/>
  <c r="U193" i="4" s="1"/>
  <c r="X229" i="2" l="1"/>
  <c r="Y229" i="2" s="1"/>
  <c r="Z229" i="2" s="1"/>
  <c r="N230" i="2"/>
  <c r="O230" i="2" l="1"/>
  <c r="N194" i="4"/>
  <c r="Q230" i="2" l="1"/>
  <c r="R230" i="2"/>
  <c r="S230" i="2" s="1"/>
  <c r="T230" i="2" s="1"/>
  <c r="U230" i="2" s="1"/>
  <c r="R194" i="4"/>
  <c r="O194" i="4"/>
  <c r="Q194" i="4" s="1"/>
  <c r="V230" i="2" l="1"/>
  <c r="S194" i="4"/>
  <c r="T194" i="4" s="1"/>
  <c r="N231" i="2" l="1"/>
  <c r="X230" i="2"/>
  <c r="Y230" i="2" s="1"/>
  <c r="Z230" i="2" s="1"/>
  <c r="U194" i="4"/>
  <c r="W194" i="4"/>
  <c r="N195" i="4"/>
  <c r="U195" i="4" s="1"/>
  <c r="R195" i="4"/>
  <c r="O195" i="4"/>
  <c r="S195" i="4" s="1"/>
  <c r="T195" i="4" s="1"/>
  <c r="W195" i="4" s="1"/>
  <c r="O231" i="2" l="1"/>
  <c r="Q195" i="4"/>
  <c r="Q231" i="2" l="1"/>
  <c r="R231" i="2"/>
  <c r="S231" i="2" s="1"/>
  <c r="T231" i="2" s="1"/>
  <c r="U231" i="2" s="1"/>
  <c r="V231" i="2" l="1"/>
  <c r="N196" i="4"/>
  <c r="U196" i="4" s="1"/>
  <c r="X231" i="2" l="1"/>
  <c r="Y231" i="2" s="1"/>
  <c r="Z231" i="2" s="1"/>
  <c r="N232" i="2"/>
  <c r="R196" i="4"/>
  <c r="O196" i="4"/>
  <c r="S196" i="4" s="1"/>
  <c r="O232" i="2" l="1"/>
  <c r="Q232" i="2" s="1"/>
  <c r="T196" i="4"/>
  <c r="W196" i="4" s="1"/>
  <c r="Q196" i="4"/>
  <c r="R232" i="2" l="1"/>
  <c r="S232" i="2" s="1"/>
  <c r="T232" i="2" s="1"/>
  <c r="V232" i="2" s="1"/>
  <c r="X232" i="2" l="1"/>
  <c r="Y232" i="2" s="1"/>
  <c r="Z232" i="2" s="1"/>
  <c r="N233" i="2"/>
  <c r="U232" i="2"/>
  <c r="N197" i="4"/>
  <c r="U197" i="4" s="1"/>
  <c r="O233" i="2" l="1"/>
  <c r="R197" i="4"/>
  <c r="O197" i="4"/>
  <c r="S197" i="4" s="1"/>
  <c r="T197" i="4" s="1"/>
  <c r="W197" i="4" s="1"/>
  <c r="R233" i="2" l="1"/>
  <c r="S233" i="2" s="1"/>
  <c r="T233" i="2" s="1"/>
  <c r="U233" i="2" s="1"/>
  <c r="Q233" i="2"/>
  <c r="Q197" i="4"/>
  <c r="V233" i="2" l="1"/>
  <c r="X233" i="2" l="1"/>
  <c r="Y233" i="2" s="1"/>
  <c r="Z233" i="2" s="1"/>
  <c r="N234" i="2"/>
  <c r="N198" i="4"/>
  <c r="U198" i="4" s="1"/>
  <c r="O234" i="2" l="1"/>
  <c r="Q234" i="2" s="1"/>
  <c r="R198" i="4"/>
  <c r="O198" i="4"/>
  <c r="S198" i="4" s="1"/>
  <c r="T198" i="4" s="1"/>
  <c r="W198" i="4" s="1"/>
  <c r="R234" i="2" l="1"/>
  <c r="S234" i="2" s="1"/>
  <c r="T234" i="2" s="1"/>
  <c r="V234" i="2" s="1"/>
  <c r="Q198" i="4"/>
  <c r="X234" i="2" l="1"/>
  <c r="Y234" i="2" s="1"/>
  <c r="Z234" i="2" s="1"/>
  <c r="N235" i="2"/>
  <c r="U234" i="2"/>
  <c r="O235" i="2" l="1"/>
  <c r="N199" i="4"/>
  <c r="U199" i="4" s="1"/>
  <c r="R235" i="2" l="1"/>
  <c r="S235" i="2" s="1"/>
  <c r="T235" i="2" s="1"/>
  <c r="U235" i="2" s="1"/>
  <c r="Q235" i="2"/>
  <c r="R199" i="4"/>
  <c r="O199" i="4"/>
  <c r="S199" i="4" s="1"/>
  <c r="T199" i="4" s="1"/>
  <c r="W199" i="4" s="1"/>
  <c r="V235" i="2" l="1"/>
  <c r="Q199" i="4"/>
  <c r="X235" i="2" l="1"/>
  <c r="Y235" i="2" s="1"/>
  <c r="Z235" i="2" s="1"/>
  <c r="N236" i="2"/>
  <c r="O236" i="2" l="1"/>
  <c r="Q236" i="2" s="1"/>
  <c r="N200" i="4"/>
  <c r="U200" i="4" s="1"/>
  <c r="P236" i="2" l="1"/>
  <c r="R236" i="2"/>
  <c r="S236" i="2" s="1"/>
  <c r="T236" i="2" s="1"/>
  <c r="V236" i="2" s="1"/>
  <c r="R200" i="4"/>
  <c r="O200" i="4"/>
  <c r="S200" i="4" s="1"/>
  <c r="T200" i="4" s="1"/>
  <c r="W200" i="4" s="1"/>
  <c r="N237" i="2" l="1"/>
  <c r="X236" i="2"/>
  <c r="Y236" i="2" s="1"/>
  <c r="Z236" i="2" s="1"/>
  <c r="U236" i="2"/>
  <c r="Q200" i="4"/>
  <c r="P200" i="4"/>
  <c r="O237" i="2" l="1"/>
  <c r="Q237" i="2" l="1"/>
  <c r="R237" i="2"/>
  <c r="S237" i="2" s="1"/>
  <c r="T237" i="2" s="1"/>
  <c r="U237" i="2" s="1"/>
  <c r="N201" i="4"/>
  <c r="U201" i="4" s="1"/>
  <c r="V237" i="2" l="1"/>
  <c r="R201" i="4"/>
  <c r="O201" i="4"/>
  <c r="S201" i="4" s="1"/>
  <c r="T201" i="4" s="1"/>
  <c r="W201" i="4" s="1"/>
  <c r="X237" i="2" l="1"/>
  <c r="Y237" i="2" s="1"/>
  <c r="Z237" i="2" s="1"/>
  <c r="N238" i="2"/>
  <c r="Q201" i="4"/>
  <c r="O238" i="2" l="1"/>
  <c r="N202" i="4"/>
  <c r="U202" i="4" s="1"/>
  <c r="Q238" i="2" l="1"/>
  <c r="R238" i="2"/>
  <c r="S238" i="2" s="1"/>
  <c r="T238" i="2" s="1"/>
  <c r="U238" i="2" s="1"/>
  <c r="R202" i="4"/>
  <c r="O202" i="4"/>
  <c r="S202" i="4" s="1"/>
  <c r="T202" i="4" s="1"/>
  <c r="W202" i="4" s="1"/>
  <c r="V238" i="2" l="1"/>
  <c r="Q202" i="4"/>
  <c r="X238" i="2" l="1"/>
  <c r="Y238" i="2" s="1"/>
  <c r="Z238" i="2" s="1"/>
  <c r="N239" i="2"/>
  <c r="O239" i="2" l="1"/>
  <c r="N203" i="4"/>
  <c r="U203" i="4" s="1"/>
  <c r="Q239" i="2" l="1"/>
  <c r="R239" i="2"/>
  <c r="S239" i="2" s="1"/>
  <c r="T239" i="2" s="1"/>
  <c r="U239" i="2" s="1"/>
  <c r="R203" i="4"/>
  <c r="O203" i="4"/>
  <c r="S203" i="4" s="1"/>
  <c r="T203" i="4" s="1"/>
  <c r="W203" i="4" s="1"/>
  <c r="V239" i="2" l="1"/>
  <c r="Q203" i="4"/>
  <c r="X239" i="2" l="1"/>
  <c r="Y239" i="2" s="1"/>
  <c r="Z239" i="2" s="1"/>
  <c r="N240" i="2"/>
  <c r="N204" i="4"/>
  <c r="U204" i="4" s="1"/>
  <c r="O240" i="2" l="1"/>
  <c r="R204" i="4"/>
  <c r="O204" i="4"/>
  <c r="S204" i="4" s="1"/>
  <c r="T204" i="4" s="1"/>
  <c r="W204" i="4" s="1"/>
  <c r="Q240" i="2" l="1"/>
  <c r="R240" i="2"/>
  <c r="S240" i="2" s="1"/>
  <c r="T240" i="2" s="1"/>
  <c r="U240" i="2" s="1"/>
  <c r="Q204" i="4"/>
  <c r="V240" i="2" l="1"/>
  <c r="N205" i="4"/>
  <c r="U205" i="4" s="1"/>
  <c r="X240" i="2" l="1"/>
  <c r="Y240" i="2" s="1"/>
  <c r="Z240" i="2" s="1"/>
  <c r="N241" i="2"/>
  <c r="R205" i="4"/>
  <c r="O205" i="4"/>
  <c r="S205" i="4" s="1"/>
  <c r="O241" i="2" l="1"/>
  <c r="T205" i="4"/>
  <c r="W205" i="4" s="1"/>
  <c r="Q205" i="4"/>
  <c r="Q241" i="2" l="1"/>
  <c r="R241" i="2"/>
  <c r="S241" i="2" s="1"/>
  <c r="T241" i="2" s="1"/>
  <c r="U241" i="2" s="1"/>
  <c r="V241" i="2" l="1"/>
  <c r="N206" i="4"/>
  <c r="U206" i="4" s="1"/>
  <c r="X241" i="2" l="1"/>
  <c r="Y241" i="2" s="1"/>
  <c r="Z241" i="2" s="1"/>
  <c r="N242" i="2"/>
  <c r="R206" i="4"/>
  <c r="O206" i="4"/>
  <c r="Q206" i="4" s="1"/>
  <c r="O242" i="2" l="1"/>
  <c r="S206" i="4"/>
  <c r="T206" i="4" s="1"/>
  <c r="W206" i="4" s="1"/>
  <c r="Q242" i="2" l="1"/>
  <c r="R242" i="2"/>
  <c r="S242" i="2" s="1"/>
  <c r="T242" i="2" s="1"/>
  <c r="U242" i="2" s="1"/>
  <c r="N207" i="4"/>
  <c r="U207" i="4" s="1"/>
  <c r="V242" i="2" l="1"/>
  <c r="R207" i="4"/>
  <c r="O207" i="4"/>
  <c r="S207" i="4" s="1"/>
  <c r="T207" i="4" s="1"/>
  <c r="W207" i="4" s="1"/>
  <c r="X242" i="2" l="1"/>
  <c r="Y242" i="2" s="1"/>
  <c r="Z242" i="2" s="1"/>
  <c r="N243" i="2"/>
  <c r="Q207" i="4"/>
  <c r="O243" i="2" l="1"/>
  <c r="Q243" i="2" s="1"/>
  <c r="R243" i="2" l="1"/>
  <c r="S243" i="2" s="1"/>
  <c r="T243" i="2" s="1"/>
  <c r="V243" i="2" s="1"/>
  <c r="N208" i="4"/>
  <c r="U208" i="4" s="1"/>
  <c r="X243" i="2" l="1"/>
  <c r="Y243" i="2" s="1"/>
  <c r="Z243" i="2" s="1"/>
  <c r="N244" i="2"/>
  <c r="U243" i="2"/>
  <c r="R208" i="4"/>
  <c r="O208" i="4"/>
  <c r="S208" i="4" s="1"/>
  <c r="T208" i="4" s="1"/>
  <c r="W208" i="4" s="1"/>
  <c r="O244" i="2" l="1"/>
  <c r="Q244" i="2"/>
  <c r="Q208" i="4"/>
  <c r="R244" i="2" l="1"/>
  <c r="S244" i="2" s="1"/>
  <c r="T244" i="2" s="1"/>
  <c r="U244" i="2" s="1"/>
  <c r="V244" i="2" l="1"/>
  <c r="N209" i="4"/>
  <c r="U209" i="4" s="1"/>
  <c r="X244" i="2" l="1"/>
  <c r="Y244" i="2" s="1"/>
  <c r="Z244" i="2" s="1"/>
  <c r="N245" i="2"/>
  <c r="R209" i="4"/>
  <c r="O209" i="4"/>
  <c r="S209" i="4" s="1"/>
  <c r="T209" i="4" s="1"/>
  <c r="W209" i="4" s="1"/>
  <c r="O245" i="2" l="1"/>
  <c r="Q245" i="2" s="1"/>
  <c r="Q209" i="4"/>
  <c r="R245" i="2" l="1"/>
  <c r="S245" i="2" s="1"/>
  <c r="T245" i="2" s="1"/>
  <c r="V245" i="2" s="1"/>
  <c r="X245" i="2" l="1"/>
  <c r="Y245" i="2" s="1"/>
  <c r="Z245" i="2" s="1"/>
  <c r="N246" i="2"/>
  <c r="U245" i="2"/>
  <c r="N210" i="4"/>
  <c r="U210" i="4" s="1"/>
  <c r="O246" i="2" l="1"/>
  <c r="Q246" i="2" s="1"/>
  <c r="R210" i="4"/>
  <c r="O210" i="4"/>
  <c r="S210" i="4" s="1"/>
  <c r="T210" i="4" s="1"/>
  <c r="W210" i="4" s="1"/>
  <c r="R246" i="2" l="1"/>
  <c r="S246" i="2" s="1"/>
  <c r="T246" i="2" s="1"/>
  <c r="U246" i="2" s="1"/>
  <c r="Q210" i="4"/>
  <c r="V246" i="2" l="1"/>
  <c r="X246" i="2" l="1"/>
  <c r="Y246" i="2" s="1"/>
  <c r="Z246" i="2" s="1"/>
  <c r="N247" i="2"/>
  <c r="N211" i="4"/>
  <c r="U211" i="4" s="1"/>
  <c r="O247" i="2" l="1"/>
  <c r="R211" i="4"/>
  <c r="O211" i="4"/>
  <c r="S211" i="4" s="1"/>
  <c r="T211" i="4" s="1"/>
  <c r="W211" i="4" s="1"/>
  <c r="Q247" i="2" l="1"/>
  <c r="R247" i="2"/>
  <c r="S247" i="2" s="1"/>
  <c r="T247" i="2" s="1"/>
  <c r="U247" i="2" s="1"/>
  <c r="Q211" i="4"/>
  <c r="V247" i="2" l="1"/>
  <c r="X247" i="2" l="1"/>
  <c r="Y247" i="2" s="1"/>
  <c r="Z247" i="2" s="1"/>
  <c r="N248" i="2"/>
  <c r="N212" i="4"/>
  <c r="U212" i="4" s="1"/>
  <c r="O248" i="2" l="1"/>
  <c r="R212" i="4"/>
  <c r="O212" i="4"/>
  <c r="S212" i="4" s="1"/>
  <c r="T212" i="4" s="1"/>
  <c r="W212" i="4" s="1"/>
  <c r="Q248" i="2" l="1"/>
  <c r="P248" i="2"/>
  <c r="R248" i="2"/>
  <c r="S248" i="2" s="1"/>
  <c r="T248" i="2" s="1"/>
  <c r="U248" i="2" s="1"/>
  <c r="Q212" i="4"/>
  <c r="P212" i="4"/>
  <c r="V248" i="2" l="1"/>
  <c r="X248" i="2" l="1"/>
  <c r="Y248" i="2" s="1"/>
  <c r="Z248" i="2" s="1"/>
  <c r="N249" i="2"/>
  <c r="N213" i="4"/>
  <c r="U213" i="4" s="1"/>
  <c r="O249" i="2" l="1"/>
  <c r="R213" i="4"/>
  <c r="O213" i="4"/>
  <c r="S213" i="4" s="1"/>
  <c r="T213" i="4" s="1"/>
  <c r="W213" i="4" s="1"/>
  <c r="Q249" i="2" l="1"/>
  <c r="R249" i="2"/>
  <c r="S249" i="2" s="1"/>
  <c r="T249" i="2" s="1"/>
  <c r="U249" i="2" s="1"/>
  <c r="Q213" i="4"/>
  <c r="V249" i="2" l="1"/>
  <c r="X249" i="2" l="1"/>
  <c r="Y249" i="2" s="1"/>
  <c r="Z249" i="2" s="1"/>
  <c r="N250" i="2"/>
  <c r="N214" i="4"/>
  <c r="U214" i="4" s="1"/>
  <c r="O250" i="2" l="1"/>
  <c r="R214" i="4"/>
  <c r="O214" i="4"/>
  <c r="S214" i="4" s="1"/>
  <c r="Q250" i="2" l="1"/>
  <c r="R250" i="2"/>
  <c r="S250" i="2" s="1"/>
  <c r="T250" i="2" s="1"/>
  <c r="U250" i="2" s="1"/>
  <c r="T214" i="4"/>
  <c r="W214" i="4" s="1"/>
  <c r="Q214" i="4"/>
  <c r="V250" i="2" l="1"/>
  <c r="N215" i="4"/>
  <c r="U215" i="4" s="1"/>
  <c r="X250" i="2" l="1"/>
  <c r="Y250" i="2" s="1"/>
  <c r="Z250" i="2" s="1"/>
  <c r="N251" i="2"/>
  <c r="R215" i="4"/>
  <c r="O215" i="4"/>
  <c r="S215" i="4" s="1"/>
  <c r="T215" i="4" s="1"/>
  <c r="W215" i="4" s="1"/>
  <c r="O251" i="2" l="1"/>
  <c r="Q215" i="4"/>
  <c r="Q251" i="2" l="1"/>
  <c r="R251" i="2"/>
  <c r="S251" i="2" s="1"/>
  <c r="T251" i="2" s="1"/>
  <c r="U251" i="2" s="1"/>
  <c r="N216" i="4"/>
  <c r="U216" i="4" s="1"/>
  <c r="V251" i="2" l="1"/>
  <c r="R216" i="4"/>
  <c r="O216" i="4"/>
  <c r="S216" i="4" s="1"/>
  <c r="X251" i="2" l="1"/>
  <c r="Y251" i="2" s="1"/>
  <c r="Z251" i="2" s="1"/>
  <c r="N252" i="2"/>
  <c r="T216" i="4"/>
  <c r="W216" i="4" s="1"/>
  <c r="Q216" i="4"/>
  <c r="O252" i="2" l="1"/>
  <c r="Q252" i="2" l="1"/>
  <c r="R252" i="2"/>
  <c r="S252" i="2" s="1"/>
  <c r="T252" i="2" s="1"/>
  <c r="U252" i="2" s="1"/>
  <c r="N217" i="4"/>
  <c r="U217" i="4" s="1"/>
  <c r="V252" i="2" l="1"/>
  <c r="R217" i="4"/>
  <c r="O217" i="4"/>
  <c r="S217" i="4" s="1"/>
  <c r="T217" i="4" s="1"/>
  <c r="W217" i="4" s="1"/>
  <c r="X252" i="2" l="1"/>
  <c r="Y252" i="2" s="1"/>
  <c r="Z252" i="2" s="1"/>
  <c r="N253" i="2"/>
  <c r="Q217" i="4"/>
  <c r="O253" i="2" l="1"/>
  <c r="Q253" i="2" l="1"/>
  <c r="R253" i="2"/>
  <c r="S253" i="2" s="1"/>
  <c r="T253" i="2" s="1"/>
  <c r="U253" i="2" s="1"/>
  <c r="N218" i="4"/>
  <c r="U218" i="4" s="1"/>
  <c r="V253" i="2" l="1"/>
  <c r="R218" i="4"/>
  <c r="O218" i="4"/>
  <c r="Q218" i="4" s="1"/>
  <c r="X253" i="2" l="1"/>
  <c r="Y253" i="2" s="1"/>
  <c r="Z253" i="2" s="1"/>
  <c r="N254" i="2"/>
  <c r="S218" i="4"/>
  <c r="T218" i="4" s="1"/>
  <c r="W218" i="4" s="1"/>
  <c r="O254" i="2" l="1"/>
  <c r="N219" i="4"/>
  <c r="U219" i="4" s="1"/>
  <c r="Q254" i="2" l="1"/>
  <c r="R254" i="2"/>
  <c r="S254" i="2" s="1"/>
  <c r="T254" i="2" s="1"/>
  <c r="U254" i="2" s="1"/>
  <c r="R219" i="4"/>
  <c r="O219" i="4"/>
  <c r="S219" i="4" s="1"/>
  <c r="V254" i="2" l="1"/>
  <c r="T219" i="4"/>
  <c r="W219" i="4" s="1"/>
  <c r="Q219" i="4"/>
  <c r="X254" i="2" l="1"/>
  <c r="Y254" i="2" s="1"/>
  <c r="Z254" i="2" s="1"/>
  <c r="N255" i="2"/>
  <c r="O255" i="2" l="1"/>
  <c r="N220" i="4"/>
  <c r="U220" i="4" s="1"/>
  <c r="R255" i="2" l="1"/>
  <c r="S255" i="2" s="1"/>
  <c r="T255" i="2" s="1"/>
  <c r="U255" i="2" s="1"/>
  <c r="Q255" i="2"/>
  <c r="R220" i="4"/>
  <c r="O220" i="4"/>
  <c r="S220" i="4" s="1"/>
  <c r="T220" i="4" s="1"/>
  <c r="W220" i="4" s="1"/>
  <c r="V255" i="2" l="1"/>
  <c r="X255" i="2"/>
  <c r="Y255" i="2" s="1"/>
  <c r="Z255" i="2" s="1"/>
  <c r="N256" i="2"/>
  <c r="Q220" i="4"/>
  <c r="O256" i="2" l="1"/>
  <c r="Q256" i="2" s="1"/>
  <c r="R256" i="2" l="1"/>
  <c r="S256" i="2" s="1"/>
  <c r="T256" i="2" s="1"/>
  <c r="U256" i="2" s="1"/>
  <c r="N221" i="4"/>
  <c r="U221" i="4" s="1"/>
  <c r="V256" i="2" l="1"/>
  <c r="R221" i="4"/>
  <c r="O221" i="4"/>
  <c r="S221" i="4" s="1"/>
  <c r="T221" i="4" s="1"/>
  <c r="W221" i="4" s="1"/>
  <c r="X256" i="2" l="1"/>
  <c r="Y256" i="2" s="1"/>
  <c r="Z256" i="2" s="1"/>
  <c r="N257" i="2"/>
  <c r="Q221" i="4"/>
  <c r="O257" i="2" l="1"/>
  <c r="Q257" i="2" s="1"/>
  <c r="R257" i="2" l="1"/>
  <c r="S257" i="2" s="1"/>
  <c r="T257" i="2" s="1"/>
  <c r="V257" i="2" s="1"/>
  <c r="N222" i="4"/>
  <c r="U222" i="4" s="1"/>
  <c r="X257" i="2" l="1"/>
  <c r="Y257" i="2" s="1"/>
  <c r="Z257" i="2" s="1"/>
  <c r="N258" i="2"/>
  <c r="U257" i="2"/>
  <c r="R222" i="4"/>
  <c r="O222" i="4"/>
  <c r="Q222" i="4" s="1"/>
  <c r="O258" i="2" l="1"/>
  <c r="Q258" i="2"/>
  <c r="S222" i="4"/>
  <c r="T222" i="4" s="1"/>
  <c r="W222" i="4" s="1"/>
  <c r="R258" i="2" l="1"/>
  <c r="S258" i="2" s="1"/>
  <c r="T258" i="2" s="1"/>
  <c r="U258" i="2" s="1"/>
  <c r="N223" i="4"/>
  <c r="U223" i="4" s="1"/>
  <c r="V258" i="2" l="1"/>
  <c r="R223" i="4"/>
  <c r="O223" i="4"/>
  <c r="S223" i="4" s="1"/>
  <c r="T223" i="4" s="1"/>
  <c r="W223" i="4" s="1"/>
  <c r="X258" i="2" l="1"/>
  <c r="Y258" i="2" s="1"/>
  <c r="Z258" i="2" s="1"/>
  <c r="N259" i="2"/>
  <c r="Q223" i="4"/>
  <c r="O259" i="2" l="1"/>
  <c r="R259" i="2" l="1"/>
  <c r="S259" i="2" s="1"/>
  <c r="T259" i="2" s="1"/>
  <c r="U259" i="2" s="1"/>
  <c r="Q259" i="2"/>
  <c r="N224" i="4"/>
  <c r="U224" i="4" s="1"/>
  <c r="V259" i="2" l="1"/>
  <c r="X259" i="2" s="1"/>
  <c r="Y259" i="2" s="1"/>
  <c r="Z259" i="2" s="1"/>
  <c r="N260" i="2"/>
  <c r="R224" i="4"/>
  <c r="O224" i="4"/>
  <c r="S224" i="4" s="1"/>
  <c r="T224" i="4" s="1"/>
  <c r="W224" i="4" s="1"/>
  <c r="O260" i="2" l="1"/>
  <c r="Q224" i="4"/>
  <c r="P224" i="4"/>
  <c r="Q260" i="2" l="1"/>
  <c r="P260" i="2"/>
  <c r="R260" i="2"/>
  <c r="S260" i="2" s="1"/>
  <c r="T260" i="2" s="1"/>
  <c r="U260" i="2" s="1"/>
  <c r="V260" i="2" l="1"/>
  <c r="N225" i="4"/>
  <c r="U225" i="4" s="1"/>
  <c r="X260" i="2" l="1"/>
  <c r="Y260" i="2" s="1"/>
  <c r="Z260" i="2" s="1"/>
  <c r="N261" i="2"/>
  <c r="R225" i="4"/>
  <c r="O225" i="4"/>
  <c r="S225" i="4" s="1"/>
  <c r="O261" i="2" l="1"/>
  <c r="T225" i="4"/>
  <c r="W225" i="4" s="1"/>
  <c r="Q225" i="4"/>
  <c r="Q261" i="2" l="1"/>
  <c r="R261" i="2"/>
  <c r="S261" i="2" s="1"/>
  <c r="T261" i="2" s="1"/>
  <c r="U261" i="2" s="1"/>
  <c r="V261" i="2" l="1"/>
  <c r="N226" i="4"/>
  <c r="U226" i="4" s="1"/>
  <c r="X261" i="2" l="1"/>
  <c r="Y261" i="2" s="1"/>
  <c r="Z261" i="2" s="1"/>
  <c r="N262" i="2"/>
  <c r="R226" i="4"/>
  <c r="O226" i="4"/>
  <c r="S226" i="4" s="1"/>
  <c r="T226" i="4" s="1"/>
  <c r="W226" i="4" s="1"/>
  <c r="O262" i="2" l="1"/>
  <c r="Q226" i="4"/>
  <c r="Q262" i="2" l="1"/>
  <c r="R262" i="2"/>
  <c r="S262" i="2" s="1"/>
  <c r="T262" i="2" s="1"/>
  <c r="U262" i="2" s="1"/>
  <c r="N227" i="4"/>
  <c r="U227" i="4" s="1"/>
  <c r="V262" i="2" l="1"/>
  <c r="R227" i="4"/>
  <c r="O227" i="4"/>
  <c r="S227" i="4" s="1"/>
  <c r="T227" i="4" s="1"/>
  <c r="W227" i="4" s="1"/>
  <c r="X262" i="2" l="1"/>
  <c r="Y262" i="2" s="1"/>
  <c r="Z262" i="2" s="1"/>
  <c r="N263" i="2"/>
  <c r="Q227" i="4"/>
  <c r="O263" i="2" l="1"/>
  <c r="Q263" i="2" l="1"/>
  <c r="R263" i="2"/>
  <c r="S263" i="2" s="1"/>
  <c r="T263" i="2" s="1"/>
  <c r="U263" i="2" s="1"/>
  <c r="N228" i="4"/>
  <c r="U228" i="4" s="1"/>
  <c r="V263" i="2" l="1"/>
  <c r="R228" i="4"/>
  <c r="O228" i="4"/>
  <c r="S228" i="4" s="1"/>
  <c r="X263" i="2" l="1"/>
  <c r="Y263" i="2" s="1"/>
  <c r="Z263" i="2" s="1"/>
  <c r="N264" i="2"/>
  <c r="T228" i="4"/>
  <c r="W228" i="4" s="1"/>
  <c r="Q228" i="4"/>
  <c r="O264" i="2" l="1"/>
  <c r="Q264" i="2" l="1"/>
  <c r="R264" i="2"/>
  <c r="S264" i="2" s="1"/>
  <c r="T264" i="2" s="1"/>
  <c r="U264" i="2" s="1"/>
  <c r="N229" i="4"/>
  <c r="U229" i="4" s="1"/>
  <c r="V264" i="2" l="1"/>
  <c r="R229" i="4"/>
  <c r="O229" i="4"/>
  <c r="S229" i="4" s="1"/>
  <c r="T229" i="4" s="1"/>
  <c r="W229" i="4" s="1"/>
  <c r="X264" i="2" l="1"/>
  <c r="Y264" i="2" s="1"/>
  <c r="Z264" i="2" s="1"/>
  <c r="N265" i="2"/>
  <c r="Q229" i="4"/>
  <c r="O265" i="2" l="1"/>
  <c r="Q265" i="2" l="1"/>
  <c r="R265" i="2"/>
  <c r="S265" i="2" s="1"/>
  <c r="T265" i="2" s="1"/>
  <c r="U265" i="2" s="1"/>
  <c r="N230" i="4"/>
  <c r="U230" i="4" s="1"/>
  <c r="V265" i="2" l="1"/>
  <c r="R230" i="4"/>
  <c r="O230" i="4"/>
  <c r="Q230" i="4" s="1"/>
  <c r="X265" i="2" l="1"/>
  <c r="Y265" i="2" s="1"/>
  <c r="Z265" i="2" s="1"/>
  <c r="N266" i="2"/>
  <c r="S230" i="4"/>
  <c r="T230" i="4" s="1"/>
  <c r="W230" i="4" s="1"/>
  <c r="O266" i="2" l="1"/>
  <c r="N231" i="4"/>
  <c r="U231" i="4" s="1"/>
  <c r="Q266" i="2" l="1"/>
  <c r="R266" i="2"/>
  <c r="S266" i="2" s="1"/>
  <c r="T266" i="2" s="1"/>
  <c r="U266" i="2" s="1"/>
  <c r="R231" i="4"/>
  <c r="O231" i="4"/>
  <c r="S231" i="4" s="1"/>
  <c r="V266" i="2" l="1"/>
  <c r="T231" i="4"/>
  <c r="W231" i="4" s="1"/>
  <c r="Q231" i="4"/>
  <c r="X266" i="2" l="1"/>
  <c r="Y266" i="2" s="1"/>
  <c r="Z266" i="2" s="1"/>
  <c r="N267" i="2"/>
  <c r="O267" i="2" l="1"/>
  <c r="Q267" i="2" s="1"/>
  <c r="N232" i="4"/>
  <c r="U232" i="4" s="1"/>
  <c r="R267" i="2" l="1"/>
  <c r="S267" i="2" s="1"/>
  <c r="T267" i="2" s="1"/>
  <c r="U267" i="2" s="1"/>
  <c r="R232" i="4"/>
  <c r="O232" i="4"/>
  <c r="S232" i="4" s="1"/>
  <c r="T232" i="4" s="1"/>
  <c r="W232" i="4" s="1"/>
  <c r="V267" i="2" l="1"/>
  <c r="Q232" i="4"/>
  <c r="X267" i="2" l="1"/>
  <c r="Y267" i="2" s="1"/>
  <c r="Z267" i="2" s="1"/>
  <c r="N268" i="2"/>
  <c r="O268" i="2" l="1"/>
  <c r="Q268" i="2"/>
  <c r="N233" i="4"/>
  <c r="U233" i="4" s="1"/>
  <c r="R268" i="2" l="1"/>
  <c r="S268" i="2" s="1"/>
  <c r="T268" i="2" s="1"/>
  <c r="U268" i="2" s="1"/>
  <c r="R233" i="4"/>
  <c r="O233" i="4"/>
  <c r="S233" i="4" s="1"/>
  <c r="T233" i="4" s="1"/>
  <c r="W233" i="4" s="1"/>
  <c r="V268" i="2" l="1"/>
  <c r="Q233" i="4"/>
  <c r="X268" i="2" l="1"/>
  <c r="Y268" i="2" s="1"/>
  <c r="Z268" i="2" s="1"/>
  <c r="N269" i="2"/>
  <c r="O269" i="2" l="1"/>
  <c r="Q269" i="2" s="1"/>
  <c r="N234" i="4"/>
  <c r="U234" i="4" s="1"/>
  <c r="R269" i="2" l="1"/>
  <c r="S269" i="2" s="1"/>
  <c r="T269" i="2" s="1"/>
  <c r="V269" i="2" s="1"/>
  <c r="R234" i="4"/>
  <c r="O234" i="4"/>
  <c r="S234" i="4" s="1"/>
  <c r="U269" i="2" l="1"/>
  <c r="X269" i="2"/>
  <c r="Y269" i="2" s="1"/>
  <c r="Z269" i="2" s="1"/>
  <c r="N270" i="2"/>
  <c r="T234" i="4"/>
  <c r="W234" i="4" s="1"/>
  <c r="Q234" i="4"/>
  <c r="O270" i="2" l="1"/>
  <c r="Q270" i="2" s="1"/>
  <c r="R270" i="2" l="1"/>
  <c r="S270" i="2" s="1"/>
  <c r="T270" i="2" s="1"/>
  <c r="V270" i="2" s="1"/>
  <c r="N235" i="4"/>
  <c r="U235" i="4" s="1"/>
  <c r="U270" i="2" l="1"/>
  <c r="X270" i="2"/>
  <c r="Y270" i="2" s="1"/>
  <c r="Z270" i="2" s="1"/>
  <c r="N271" i="2"/>
  <c r="R235" i="4"/>
  <c r="O235" i="4"/>
  <c r="S235" i="4" s="1"/>
  <c r="T235" i="4" s="1"/>
  <c r="W235" i="4" s="1"/>
  <c r="O271" i="2" l="1"/>
  <c r="Q271" i="2" s="1"/>
  <c r="Q235" i="4"/>
  <c r="R271" i="2" l="1"/>
  <c r="S271" i="2" s="1"/>
  <c r="T271" i="2" s="1"/>
  <c r="V271" i="2" s="1"/>
  <c r="U271" i="2" l="1"/>
  <c r="X271" i="2"/>
  <c r="Y271" i="2" s="1"/>
  <c r="Z271" i="2" s="1"/>
  <c r="N272" i="2"/>
  <c r="N236" i="4"/>
  <c r="U236" i="4" s="1"/>
  <c r="O272" i="2" l="1"/>
  <c r="R236" i="4"/>
  <c r="O236" i="4"/>
  <c r="S236" i="4" s="1"/>
  <c r="T236" i="4" s="1"/>
  <c r="W236" i="4" s="1"/>
  <c r="P272" i="2" l="1"/>
  <c r="R272" i="2"/>
  <c r="S272" i="2" s="1"/>
  <c r="T272" i="2" s="1"/>
  <c r="U272" i="2" s="1"/>
  <c r="Q272" i="2"/>
  <c r="Q236" i="4"/>
  <c r="P236" i="4"/>
  <c r="V272" i="2" l="1"/>
  <c r="X272" i="2" s="1"/>
  <c r="Y272" i="2" s="1"/>
  <c r="Z272" i="2" s="1"/>
  <c r="N273" i="2"/>
  <c r="O273" i="2" l="1"/>
  <c r="N237" i="4"/>
  <c r="U237" i="4" s="1"/>
  <c r="Q273" i="2" l="1"/>
  <c r="R273" i="2"/>
  <c r="S273" i="2" s="1"/>
  <c r="T273" i="2" s="1"/>
  <c r="U273" i="2" s="1"/>
  <c r="R237" i="4"/>
  <c r="O237" i="4"/>
  <c r="S237" i="4" s="1"/>
  <c r="V273" i="2" l="1"/>
  <c r="T237" i="4"/>
  <c r="W237" i="4" s="1"/>
  <c r="Q237" i="4"/>
  <c r="X273" i="2" l="1"/>
  <c r="Y273" i="2" s="1"/>
  <c r="Z273" i="2" s="1"/>
  <c r="N274" i="2"/>
  <c r="O274" i="2" l="1"/>
  <c r="N238" i="4"/>
  <c r="U238" i="4" s="1"/>
  <c r="Q274" i="2" l="1"/>
  <c r="R274" i="2"/>
  <c r="S274" i="2" s="1"/>
  <c r="T274" i="2" s="1"/>
  <c r="U274" i="2" s="1"/>
  <c r="R238" i="4"/>
  <c r="O238" i="4"/>
  <c r="S238" i="4" s="1"/>
  <c r="T238" i="4" s="1"/>
  <c r="W238" i="4" s="1"/>
  <c r="V274" i="2" l="1"/>
  <c r="Q238" i="4"/>
  <c r="X274" i="2" l="1"/>
  <c r="Y274" i="2" s="1"/>
  <c r="Z274" i="2" s="1"/>
  <c r="N275" i="2"/>
  <c r="O275" i="2" l="1"/>
  <c r="N239" i="4"/>
  <c r="U239" i="4" s="1"/>
  <c r="Q275" i="2" l="1"/>
  <c r="R275" i="2"/>
  <c r="S275" i="2" s="1"/>
  <c r="T275" i="2" s="1"/>
  <c r="U275" i="2" s="1"/>
  <c r="R239" i="4"/>
  <c r="O239" i="4"/>
  <c r="S239" i="4" s="1"/>
  <c r="T239" i="4" s="1"/>
  <c r="W239" i="4" s="1"/>
  <c r="V275" i="2" l="1"/>
  <c r="Q239" i="4"/>
  <c r="X275" i="2" l="1"/>
  <c r="Y275" i="2" s="1"/>
  <c r="Z275" i="2" s="1"/>
  <c r="N276" i="2"/>
  <c r="N240" i="4"/>
  <c r="U240" i="4" s="1"/>
  <c r="O276" i="2" l="1"/>
  <c r="R240" i="4"/>
  <c r="O240" i="4"/>
  <c r="S240" i="4" s="1"/>
  <c r="Q276" i="2" l="1"/>
  <c r="R276" i="2"/>
  <c r="S276" i="2" s="1"/>
  <c r="T276" i="2" s="1"/>
  <c r="U276" i="2" s="1"/>
  <c r="T240" i="4"/>
  <c r="W240" i="4" s="1"/>
  <c r="Q240" i="4"/>
  <c r="V276" i="2" l="1"/>
  <c r="X276" i="2" l="1"/>
  <c r="Y276" i="2" s="1"/>
  <c r="Z276" i="2" s="1"/>
  <c r="N277" i="2"/>
  <c r="N241" i="4"/>
  <c r="U241" i="4" s="1"/>
  <c r="O277" i="2" l="1"/>
  <c r="R241" i="4"/>
  <c r="O241" i="4"/>
  <c r="S241" i="4" s="1"/>
  <c r="T241" i="4" s="1"/>
  <c r="W241" i="4" s="1"/>
  <c r="Q277" i="2" l="1"/>
  <c r="R277" i="2"/>
  <c r="S277" i="2" s="1"/>
  <c r="T277" i="2" s="1"/>
  <c r="U277" i="2" s="1"/>
  <c r="Q241" i="4"/>
  <c r="V277" i="2" l="1"/>
  <c r="X277" i="2" l="1"/>
  <c r="Y277" i="2" s="1"/>
  <c r="Z277" i="2" s="1"/>
  <c r="N278" i="2"/>
  <c r="N242" i="4"/>
  <c r="U242" i="4" s="1"/>
  <c r="O278" i="2" l="1"/>
  <c r="R242" i="4"/>
  <c r="O242" i="4"/>
  <c r="Q242" i="4" s="1"/>
  <c r="Q278" i="2" l="1"/>
  <c r="R278" i="2"/>
  <c r="S278" i="2" s="1"/>
  <c r="T278" i="2" s="1"/>
  <c r="U278" i="2" s="1"/>
  <c r="S242" i="4"/>
  <c r="T242" i="4" s="1"/>
  <c r="W242" i="4" s="1"/>
  <c r="N243" i="4"/>
  <c r="U243" i="4" s="1"/>
  <c r="V278" i="2" l="1"/>
  <c r="R243" i="4"/>
  <c r="O243" i="4"/>
  <c r="S243" i="4" s="1"/>
  <c r="X278" i="2" l="1"/>
  <c r="Y278" i="2" s="1"/>
  <c r="Z278" i="2" s="1"/>
  <c r="N279" i="2"/>
  <c r="T243" i="4"/>
  <c r="W243" i="4" s="1"/>
  <c r="Q243" i="4"/>
  <c r="O279" i="2" l="1"/>
  <c r="Q279" i="2" s="1"/>
  <c r="R279" i="2" l="1"/>
  <c r="S279" i="2" s="1"/>
  <c r="T279" i="2" s="1"/>
  <c r="U279" i="2" s="1"/>
  <c r="N244" i="4"/>
  <c r="U244" i="4" s="1"/>
  <c r="V279" i="2" l="1"/>
  <c r="R244" i="4"/>
  <c r="O244" i="4"/>
  <c r="S244" i="4" s="1"/>
  <c r="T244" i="4" s="1"/>
  <c r="W244" i="4" s="1"/>
  <c r="X279" i="2" l="1"/>
  <c r="Y279" i="2" s="1"/>
  <c r="Z279" i="2" s="1"/>
  <c r="N280" i="2"/>
  <c r="Q244" i="4"/>
  <c r="O280" i="2" l="1"/>
  <c r="Q280" i="2" s="1"/>
  <c r="R280" i="2" l="1"/>
  <c r="S280" i="2" s="1"/>
  <c r="T280" i="2" s="1"/>
  <c r="U280" i="2" s="1"/>
  <c r="N245" i="4"/>
  <c r="U245" i="4" s="1"/>
  <c r="V280" i="2" l="1"/>
  <c r="R245" i="4"/>
  <c r="O245" i="4"/>
  <c r="S245" i="4" s="1"/>
  <c r="T245" i="4" s="1"/>
  <c r="W245" i="4" s="1"/>
  <c r="X280" i="2" l="1"/>
  <c r="Y280" i="2" s="1"/>
  <c r="Z280" i="2" s="1"/>
  <c r="N281" i="2"/>
  <c r="Q245" i="4"/>
  <c r="O281" i="2" l="1"/>
  <c r="Q281" i="2" l="1"/>
  <c r="R281" i="2"/>
  <c r="S281" i="2" s="1"/>
  <c r="T281" i="2" s="1"/>
  <c r="U281" i="2" s="1"/>
  <c r="N246" i="4"/>
  <c r="U246" i="4" s="1"/>
  <c r="V281" i="2" l="1"/>
  <c r="R246" i="4"/>
  <c r="O246" i="4"/>
  <c r="S246" i="4" s="1"/>
  <c r="N282" i="2" l="1"/>
  <c r="X281" i="2"/>
  <c r="Y281" i="2" s="1"/>
  <c r="Z281" i="2" s="1"/>
  <c r="T246" i="4"/>
  <c r="W246" i="4" s="1"/>
  <c r="Q246" i="4"/>
  <c r="O282" i="2" l="1"/>
  <c r="Q282" i="2" s="1"/>
  <c r="R282" i="2" l="1"/>
  <c r="S282" i="2" s="1"/>
  <c r="T282" i="2" s="1"/>
  <c r="U282" i="2" s="1"/>
  <c r="N247" i="4"/>
  <c r="U247" i="4" s="1"/>
  <c r="V282" i="2" l="1"/>
  <c r="R247" i="4"/>
  <c r="O247" i="4"/>
  <c r="S247" i="4" s="1"/>
  <c r="T247" i="4" s="1"/>
  <c r="W247" i="4" s="1"/>
  <c r="X282" i="2" l="1"/>
  <c r="Y282" i="2" s="1"/>
  <c r="Z282" i="2" s="1"/>
  <c r="N283" i="2"/>
  <c r="Q247" i="4"/>
  <c r="O283" i="2" l="1"/>
  <c r="Q283" i="2"/>
  <c r="R283" i="2" l="1"/>
  <c r="S283" i="2" s="1"/>
  <c r="T283" i="2" s="1"/>
  <c r="U283" i="2" s="1"/>
  <c r="N248" i="4"/>
  <c r="U248" i="4" s="1"/>
  <c r="V283" i="2" l="1"/>
  <c r="X283" i="2" s="1"/>
  <c r="Y283" i="2" s="1"/>
  <c r="Z283" i="2" s="1"/>
  <c r="N284" i="2"/>
  <c r="R248" i="4"/>
  <c r="O248" i="4"/>
  <c r="S248" i="4" s="1"/>
  <c r="T248" i="4" s="1"/>
  <c r="W248" i="4" s="1"/>
  <c r="O284" i="2" l="1"/>
  <c r="Q284" i="2" s="1"/>
  <c r="Q248" i="4"/>
  <c r="P248" i="4"/>
  <c r="P284" i="2" l="1"/>
  <c r="R284" i="2"/>
  <c r="S284" i="2" s="1"/>
  <c r="T284" i="2" s="1"/>
  <c r="V284" i="2" s="1"/>
  <c r="X284" i="2" l="1"/>
  <c r="Y284" i="2" s="1"/>
  <c r="Z284" i="2" s="1"/>
  <c r="N285" i="2"/>
  <c r="U284" i="2"/>
  <c r="N249" i="4"/>
  <c r="U249" i="4" s="1"/>
  <c r="O285" i="2" l="1"/>
  <c r="R249" i="4"/>
  <c r="O249" i="4"/>
  <c r="S249" i="4" s="1"/>
  <c r="Q285" i="2" l="1"/>
  <c r="R285" i="2"/>
  <c r="S285" i="2" s="1"/>
  <c r="T285" i="2" s="1"/>
  <c r="U285" i="2" s="1"/>
  <c r="T249" i="4"/>
  <c r="W249" i="4" s="1"/>
  <c r="Q249" i="4"/>
  <c r="V285" i="2" l="1"/>
  <c r="X285" i="2" l="1"/>
  <c r="Y285" i="2" s="1"/>
  <c r="Z285" i="2" s="1"/>
  <c r="N286" i="2"/>
  <c r="N250" i="4"/>
  <c r="U250" i="4" s="1"/>
  <c r="O286" i="2" l="1"/>
  <c r="R250" i="4"/>
  <c r="O250" i="4"/>
  <c r="S250" i="4" s="1"/>
  <c r="T250" i="4" s="1"/>
  <c r="W250" i="4" s="1"/>
  <c r="Q286" i="2" l="1"/>
  <c r="R286" i="2"/>
  <c r="S286" i="2" s="1"/>
  <c r="T286" i="2" s="1"/>
  <c r="U286" i="2" s="1"/>
  <c r="Q250" i="4"/>
  <c r="V286" i="2" l="1"/>
  <c r="N251" i="4"/>
  <c r="U251" i="4" s="1"/>
  <c r="X286" i="2" l="1"/>
  <c r="Y286" i="2" s="1"/>
  <c r="Z286" i="2" s="1"/>
  <c r="N287" i="2"/>
  <c r="R251" i="4"/>
  <c r="O251" i="4"/>
  <c r="S251" i="4" s="1"/>
  <c r="T251" i="4" s="1"/>
  <c r="W251" i="4" s="1"/>
  <c r="O287" i="2" l="1"/>
  <c r="Q251" i="4"/>
  <c r="Q287" i="2" l="1"/>
  <c r="R287" i="2"/>
  <c r="S287" i="2" s="1"/>
  <c r="T287" i="2" s="1"/>
  <c r="U287" i="2" s="1"/>
  <c r="V287" i="2" l="1"/>
  <c r="N252" i="4"/>
  <c r="U252" i="4" s="1"/>
  <c r="X287" i="2" l="1"/>
  <c r="Y287" i="2" s="1"/>
  <c r="Z287" i="2" s="1"/>
  <c r="N288" i="2"/>
  <c r="R252" i="4"/>
  <c r="O252" i="4"/>
  <c r="S252" i="4" s="1"/>
  <c r="O288" i="2" l="1"/>
  <c r="T252" i="4"/>
  <c r="W252" i="4" s="1"/>
  <c r="Q252" i="4"/>
  <c r="Q288" i="2" l="1"/>
  <c r="R288" i="2"/>
  <c r="S288" i="2" s="1"/>
  <c r="T288" i="2" s="1"/>
  <c r="U288" i="2" s="1"/>
  <c r="N253" i="4"/>
  <c r="U253" i="4" s="1"/>
  <c r="V288" i="2" l="1"/>
  <c r="R253" i="4"/>
  <c r="O253" i="4"/>
  <c r="S253" i="4" s="1"/>
  <c r="T253" i="4" s="1"/>
  <c r="W253" i="4" s="1"/>
  <c r="X288" i="2" l="1"/>
  <c r="Y288" i="2" s="1"/>
  <c r="Z288" i="2" s="1"/>
  <c r="N289" i="2"/>
  <c r="Q253" i="4"/>
  <c r="O289" i="2" l="1"/>
  <c r="N254" i="4"/>
  <c r="U254" i="4" s="1"/>
  <c r="Q289" i="2" l="1"/>
  <c r="R289" i="2"/>
  <c r="S289" i="2" s="1"/>
  <c r="T289" i="2" s="1"/>
  <c r="U289" i="2" s="1"/>
  <c r="R254" i="4"/>
  <c r="O254" i="4"/>
  <c r="Q254" i="4" s="1"/>
  <c r="V289" i="2" l="1"/>
  <c r="S254" i="4"/>
  <c r="T254" i="4" s="1"/>
  <c r="W254" i="4" s="1"/>
  <c r="X289" i="2" l="1"/>
  <c r="Y289" i="2" s="1"/>
  <c r="Z289" i="2" s="1"/>
  <c r="N290" i="2"/>
  <c r="N255" i="4"/>
  <c r="U255" i="4" s="1"/>
  <c r="O290" i="2" l="1"/>
  <c r="R255" i="4"/>
  <c r="O255" i="4"/>
  <c r="S255" i="4" s="1"/>
  <c r="Q290" i="2" l="1"/>
  <c r="R290" i="2"/>
  <c r="S290" i="2" s="1"/>
  <c r="T290" i="2" s="1"/>
  <c r="U290" i="2" s="1"/>
  <c r="T255" i="4"/>
  <c r="W255" i="4" s="1"/>
  <c r="Q255" i="4"/>
  <c r="V290" i="2" l="1"/>
  <c r="X290" i="2" l="1"/>
  <c r="Y290" i="2" s="1"/>
  <c r="Z290" i="2" s="1"/>
  <c r="N291" i="2"/>
  <c r="N256" i="4"/>
  <c r="U256" i="4" s="1"/>
  <c r="O291" i="2" l="1"/>
  <c r="Q291" i="2" s="1"/>
  <c r="R256" i="4"/>
  <c r="O256" i="4"/>
  <c r="S256" i="4" s="1"/>
  <c r="T256" i="4" s="1"/>
  <c r="W256" i="4" s="1"/>
  <c r="R291" i="2" l="1"/>
  <c r="S291" i="2" s="1"/>
  <c r="T291" i="2" s="1"/>
  <c r="V291" i="2" s="1"/>
  <c r="Q256" i="4"/>
  <c r="X291" i="2" l="1"/>
  <c r="Y291" i="2" s="1"/>
  <c r="Z291" i="2" s="1"/>
  <c r="N292" i="2"/>
  <c r="U291" i="2"/>
  <c r="O292" i="2" l="1"/>
  <c r="Q292" i="2" s="1"/>
  <c r="N257" i="4"/>
  <c r="U257" i="4" s="1"/>
  <c r="R292" i="2" l="1"/>
  <c r="S292" i="2" s="1"/>
  <c r="T292" i="2" s="1"/>
  <c r="U292" i="2" s="1"/>
  <c r="R257" i="4"/>
  <c r="O257" i="4"/>
  <c r="S257" i="4" s="1"/>
  <c r="T257" i="4" s="1"/>
  <c r="W257" i="4" s="1"/>
  <c r="V292" i="2" l="1"/>
  <c r="Q257" i="4"/>
  <c r="X292" i="2" l="1"/>
  <c r="Y292" i="2" s="1"/>
  <c r="Z292" i="2" s="1"/>
  <c r="N293" i="2"/>
  <c r="O293" i="2" l="1"/>
  <c r="Q293" i="2"/>
  <c r="N258" i="4"/>
  <c r="U258" i="4" s="1"/>
  <c r="R293" i="2" l="1"/>
  <c r="S293" i="2" s="1"/>
  <c r="T293" i="2" s="1"/>
  <c r="U293" i="2" s="1"/>
  <c r="R258" i="4"/>
  <c r="O258" i="4"/>
  <c r="S258" i="4" s="1"/>
  <c r="V293" i="2" l="1"/>
  <c r="X293" i="2"/>
  <c r="Y293" i="2" s="1"/>
  <c r="Z293" i="2" s="1"/>
  <c r="N294" i="2"/>
  <c r="T258" i="4"/>
  <c r="W258" i="4" s="1"/>
  <c r="Q258" i="4"/>
  <c r="O294" i="2" l="1"/>
  <c r="Q294" i="2" s="1"/>
  <c r="R294" i="2" l="1"/>
  <c r="S294" i="2" s="1"/>
  <c r="T294" i="2" s="1"/>
  <c r="V294" i="2" s="1"/>
  <c r="N259" i="4"/>
  <c r="U259" i="4" s="1"/>
  <c r="X294" i="2" l="1"/>
  <c r="Y294" i="2" s="1"/>
  <c r="Z294" i="2" s="1"/>
  <c r="N295" i="2"/>
  <c r="U294" i="2"/>
  <c r="R259" i="4"/>
  <c r="O259" i="4"/>
  <c r="S259" i="4" s="1"/>
  <c r="T259" i="4" s="1"/>
  <c r="W259" i="4" s="1"/>
  <c r="O295" i="2" l="1"/>
  <c r="Q295" i="2" s="1"/>
  <c r="Q259" i="4"/>
  <c r="R295" i="2" l="1"/>
  <c r="S295" i="2" s="1"/>
  <c r="T295" i="2" s="1"/>
  <c r="U295" i="2" s="1"/>
  <c r="V295" i="2" l="1"/>
  <c r="N260" i="4"/>
  <c r="U260" i="4" s="1"/>
  <c r="X295" i="2" l="1"/>
  <c r="Y295" i="2" s="1"/>
  <c r="Z295" i="2" s="1"/>
  <c r="N296" i="2"/>
  <c r="R260" i="4"/>
  <c r="O260" i="4"/>
  <c r="S260" i="4" s="1"/>
  <c r="T260" i="4" s="1"/>
  <c r="W260" i="4" s="1"/>
  <c r="O296" i="2" l="1"/>
  <c r="Q260" i="4"/>
  <c r="P260" i="4"/>
  <c r="Q296" i="2" l="1"/>
  <c r="P296" i="2"/>
  <c r="R296" i="2"/>
  <c r="S296" i="2" s="1"/>
  <c r="T296" i="2" s="1"/>
  <c r="U296" i="2" s="1"/>
  <c r="V296" i="2" l="1"/>
  <c r="N261" i="4"/>
  <c r="U261" i="4" s="1"/>
  <c r="X296" i="2" l="1"/>
  <c r="Y296" i="2" s="1"/>
  <c r="Z296" i="2" s="1"/>
  <c r="N297" i="2"/>
  <c r="R261" i="4"/>
  <c r="O261" i="4"/>
  <c r="S261" i="4" s="1"/>
  <c r="O297" i="2" l="1"/>
  <c r="T261" i="4"/>
  <c r="W261" i="4" s="1"/>
  <c r="Q261" i="4"/>
  <c r="Q297" i="2" l="1"/>
  <c r="R297" i="2"/>
  <c r="S297" i="2" s="1"/>
  <c r="T297" i="2" s="1"/>
  <c r="U297" i="2" s="1"/>
  <c r="V297" i="2" l="1"/>
  <c r="N262" i="4"/>
  <c r="U262" i="4" s="1"/>
  <c r="X297" i="2" l="1"/>
  <c r="Y297" i="2" s="1"/>
  <c r="Z297" i="2" s="1"/>
  <c r="N298" i="2"/>
  <c r="R262" i="4"/>
  <c r="O262" i="4"/>
  <c r="S262" i="4" s="1"/>
  <c r="O298" i="2" l="1"/>
  <c r="T262" i="4"/>
  <c r="W262" i="4" s="1"/>
  <c r="Q262" i="4"/>
  <c r="Q298" i="2" l="1"/>
  <c r="R298" i="2"/>
  <c r="S298" i="2" s="1"/>
  <c r="T298" i="2" s="1"/>
  <c r="U298" i="2" s="1"/>
  <c r="V298" i="2" l="1"/>
  <c r="N263" i="4"/>
  <c r="U263" i="4" s="1"/>
  <c r="X298" i="2" l="1"/>
  <c r="Y298" i="2" s="1"/>
  <c r="Z298" i="2" s="1"/>
  <c r="N299" i="2"/>
  <c r="R263" i="4"/>
  <c r="O263" i="4"/>
  <c r="S263" i="4" s="1"/>
  <c r="T263" i="4" s="1"/>
  <c r="W263" i="4" s="1"/>
  <c r="O299" i="2" l="1"/>
  <c r="Q263" i="4"/>
  <c r="Q299" i="2" l="1"/>
  <c r="R299" i="2"/>
  <c r="S299" i="2" s="1"/>
  <c r="T299" i="2" s="1"/>
  <c r="U299" i="2" s="1"/>
  <c r="N264" i="4"/>
  <c r="U264" i="4" s="1"/>
  <c r="V299" i="2" l="1"/>
  <c r="R264" i="4"/>
  <c r="O264" i="4"/>
  <c r="S264" i="4" s="1"/>
  <c r="X299" i="2" l="1"/>
  <c r="Y299" i="2" s="1"/>
  <c r="Z299" i="2" s="1"/>
  <c r="N300" i="2"/>
  <c r="T264" i="4"/>
  <c r="W264" i="4" s="1"/>
  <c r="Q264" i="4"/>
  <c r="O300" i="2" l="1"/>
  <c r="Q300" i="2" l="1"/>
  <c r="R300" i="2"/>
  <c r="S300" i="2" s="1"/>
  <c r="T300" i="2" s="1"/>
  <c r="U300" i="2" s="1"/>
  <c r="N265" i="4"/>
  <c r="U265" i="4" s="1"/>
  <c r="V300" i="2" l="1"/>
  <c r="R265" i="4"/>
  <c r="O265" i="4"/>
  <c r="S265" i="4" s="1"/>
  <c r="T265" i="4" s="1"/>
  <c r="W265" i="4" s="1"/>
  <c r="X300" i="2" l="1"/>
  <c r="Y300" i="2" s="1"/>
  <c r="Z300" i="2" s="1"/>
  <c r="N301" i="2"/>
  <c r="Q265" i="4"/>
  <c r="O301" i="2" l="1"/>
  <c r="N266" i="4"/>
  <c r="U266" i="4" s="1"/>
  <c r="Q301" i="2" l="1"/>
  <c r="R301" i="2"/>
  <c r="S301" i="2" s="1"/>
  <c r="T301" i="2" s="1"/>
  <c r="U301" i="2" s="1"/>
  <c r="R266" i="4"/>
  <c r="O266" i="4"/>
  <c r="Q266" i="4" s="1"/>
  <c r="V301" i="2" l="1"/>
  <c r="S266" i="4"/>
  <c r="T266" i="4" s="1"/>
  <c r="W266" i="4" s="1"/>
  <c r="X301" i="2" l="1"/>
  <c r="Y301" i="2" s="1"/>
  <c r="Z301" i="2" s="1"/>
  <c r="N302" i="2"/>
  <c r="N267" i="4"/>
  <c r="U267" i="4" s="1"/>
  <c r="O302" i="2" l="1"/>
  <c r="R267" i="4"/>
  <c r="O267" i="4"/>
  <c r="Q267" i="4" s="1"/>
  <c r="Q302" i="2" l="1"/>
  <c r="R302" i="2"/>
  <c r="S302" i="2" s="1"/>
  <c r="T302" i="2" s="1"/>
  <c r="U302" i="2" s="1"/>
  <c r="S267" i="4"/>
  <c r="T267" i="4" s="1"/>
  <c r="W267" i="4" s="1"/>
  <c r="V302" i="2" l="1"/>
  <c r="N268" i="4"/>
  <c r="U268" i="4" s="1"/>
  <c r="N303" i="2" l="1"/>
  <c r="X302" i="2"/>
  <c r="Y302" i="2" s="1"/>
  <c r="Z302" i="2" s="1"/>
  <c r="R268" i="4"/>
  <c r="O268" i="4"/>
  <c r="S268" i="4" s="1"/>
  <c r="T268" i="4" s="1"/>
  <c r="W268" i="4" s="1"/>
  <c r="O303" i="2" l="1"/>
  <c r="Q303" i="2" s="1"/>
  <c r="Q268" i="4"/>
  <c r="R303" i="2" l="1"/>
  <c r="S303" i="2" s="1"/>
  <c r="T303" i="2" s="1"/>
  <c r="U303" i="2" s="1"/>
  <c r="V303" i="2" l="1"/>
  <c r="X303" i="2"/>
  <c r="Y303" i="2" s="1"/>
  <c r="Z303" i="2" s="1"/>
  <c r="N304" i="2"/>
  <c r="N269" i="4"/>
  <c r="U269" i="4" s="1"/>
  <c r="O304" i="2" l="1"/>
  <c r="Q304" i="2" s="1"/>
  <c r="R269" i="4"/>
  <c r="O269" i="4"/>
  <c r="Q269" i="4" s="1"/>
  <c r="R304" i="2" l="1"/>
  <c r="S304" i="2" s="1"/>
  <c r="T304" i="2" s="1"/>
  <c r="V304" i="2" s="1"/>
  <c r="S269" i="4"/>
  <c r="T269" i="4" s="1"/>
  <c r="W269" i="4" s="1"/>
  <c r="X304" i="2" l="1"/>
  <c r="Y304" i="2" s="1"/>
  <c r="Z304" i="2" s="1"/>
  <c r="N305" i="2"/>
  <c r="U304" i="2"/>
  <c r="N270" i="4"/>
  <c r="U270" i="4" s="1"/>
  <c r="O305" i="2" l="1"/>
  <c r="Q305" i="2" s="1"/>
  <c r="R270" i="4"/>
  <c r="O270" i="4"/>
  <c r="S270" i="4" s="1"/>
  <c r="R305" i="2" l="1"/>
  <c r="S305" i="2" s="1"/>
  <c r="T305" i="2" s="1"/>
  <c r="V305" i="2" s="1"/>
  <c r="T270" i="4"/>
  <c r="W270" i="4" s="1"/>
  <c r="Q270" i="4"/>
  <c r="X305" i="2" l="1"/>
  <c r="Y305" i="2" s="1"/>
  <c r="Z305" i="2" s="1"/>
  <c r="N306" i="2"/>
  <c r="U305" i="2"/>
  <c r="O306" i="2" l="1"/>
  <c r="Q306" i="2" s="1"/>
  <c r="N271" i="4"/>
  <c r="U271" i="4" s="1"/>
  <c r="R306" i="2" l="1"/>
  <c r="S306" i="2" s="1"/>
  <c r="T306" i="2" s="1"/>
  <c r="U306" i="2" s="1"/>
  <c r="R271" i="4"/>
  <c r="O271" i="4"/>
  <c r="Q271" i="4" s="1"/>
  <c r="V306" i="2" l="1"/>
  <c r="S271" i="4"/>
  <c r="T271" i="4" s="1"/>
  <c r="W271" i="4" s="1"/>
  <c r="X306" i="2" l="1"/>
  <c r="Y306" i="2" s="1"/>
  <c r="Z306" i="2" s="1"/>
  <c r="N307" i="2"/>
  <c r="N272" i="4"/>
  <c r="U272" i="4" s="1"/>
  <c r="O307" i="2" l="1"/>
  <c r="R272" i="4"/>
  <c r="O272" i="4"/>
  <c r="S272" i="4" s="1"/>
  <c r="T272" i="4" s="1"/>
  <c r="W272" i="4" s="1"/>
  <c r="Q307" i="2" l="1"/>
  <c r="R307" i="2"/>
  <c r="S307" i="2" s="1"/>
  <c r="T307" i="2" s="1"/>
  <c r="U307" i="2" s="1"/>
  <c r="Q272" i="4"/>
  <c r="P272" i="4"/>
  <c r="V307" i="2" l="1"/>
  <c r="X307" i="2" l="1"/>
  <c r="Y307" i="2" s="1"/>
  <c r="Z307" i="2" s="1"/>
  <c r="N308" i="2"/>
  <c r="N273" i="4"/>
  <c r="U273" i="4" s="1"/>
  <c r="O308" i="2" l="1"/>
  <c r="R273" i="4"/>
  <c r="O273" i="4"/>
  <c r="S273" i="4" s="1"/>
  <c r="Q308" i="2" l="1"/>
  <c r="P308" i="2"/>
  <c r="R308" i="2"/>
  <c r="S308" i="2" s="1"/>
  <c r="T308" i="2" s="1"/>
  <c r="U308" i="2" s="1"/>
  <c r="T273" i="4"/>
  <c r="W273" i="4" s="1"/>
  <c r="Q273" i="4"/>
  <c r="V308" i="2" l="1"/>
  <c r="N274" i="4"/>
  <c r="U274" i="4" s="1"/>
  <c r="X308" i="2" l="1"/>
  <c r="Y308" i="2" s="1"/>
  <c r="Z308" i="2" s="1"/>
  <c r="N309" i="2"/>
  <c r="R274" i="4"/>
  <c r="O274" i="4"/>
  <c r="S274" i="4" s="1"/>
  <c r="T274" i="4" s="1"/>
  <c r="W274" i="4" s="1"/>
  <c r="O309" i="2" l="1"/>
  <c r="Q274" i="4"/>
  <c r="Q309" i="2" l="1"/>
  <c r="R309" i="2"/>
  <c r="S309" i="2" s="1"/>
  <c r="T309" i="2" s="1"/>
  <c r="U309" i="2" s="1"/>
  <c r="V309" i="2" l="1"/>
  <c r="N275" i="4"/>
  <c r="U275" i="4" s="1"/>
  <c r="X309" i="2" l="1"/>
  <c r="Y309" i="2" s="1"/>
  <c r="Z309" i="2" s="1"/>
  <c r="N310" i="2"/>
  <c r="R275" i="4"/>
  <c r="O275" i="4"/>
  <c r="S275" i="4" s="1"/>
  <c r="T275" i="4" s="1"/>
  <c r="W275" i="4" s="1"/>
  <c r="O310" i="2" l="1"/>
  <c r="Q275" i="4"/>
  <c r="Q310" i="2" l="1"/>
  <c r="R310" i="2"/>
  <c r="S310" i="2" s="1"/>
  <c r="T310" i="2" s="1"/>
  <c r="U310" i="2" s="1"/>
  <c r="N276" i="4"/>
  <c r="U276" i="4" s="1"/>
  <c r="V310" i="2" l="1"/>
  <c r="R276" i="4"/>
  <c r="O276" i="4"/>
  <c r="S276" i="4" s="1"/>
  <c r="T276" i="4" s="1"/>
  <c r="W276" i="4" s="1"/>
  <c r="X310" i="2" l="1"/>
  <c r="Y310" i="2" s="1"/>
  <c r="Z310" i="2" s="1"/>
  <c r="N311" i="2"/>
  <c r="Q276" i="4"/>
  <c r="O311" i="2" l="1"/>
  <c r="N277" i="4"/>
  <c r="U277" i="4" s="1"/>
  <c r="Q311" i="2" l="1"/>
  <c r="R311" i="2"/>
  <c r="S311" i="2" s="1"/>
  <c r="T311" i="2" s="1"/>
  <c r="U311" i="2" s="1"/>
  <c r="R277" i="4"/>
  <c r="O277" i="4"/>
  <c r="S277" i="4" s="1"/>
  <c r="T277" i="4" s="1"/>
  <c r="W277" i="4" s="1"/>
  <c r="V311" i="2" l="1"/>
  <c r="Q277" i="4"/>
  <c r="X311" i="2" l="1"/>
  <c r="Y311" i="2" s="1"/>
  <c r="Z311" i="2" s="1"/>
  <c r="N312" i="2"/>
  <c r="O312" i="2" l="1"/>
  <c r="N278" i="4"/>
  <c r="U278" i="4" s="1"/>
  <c r="Q312" i="2" l="1"/>
  <c r="R312" i="2"/>
  <c r="S312" i="2" s="1"/>
  <c r="T312" i="2" s="1"/>
  <c r="U312" i="2" s="1"/>
  <c r="R278" i="4"/>
  <c r="O278" i="4"/>
  <c r="Q278" i="4" s="1"/>
  <c r="V312" i="2" l="1"/>
  <c r="S278" i="4"/>
  <c r="T278" i="4" s="1"/>
  <c r="W278" i="4" s="1"/>
  <c r="X312" i="2" l="1"/>
  <c r="Y312" i="2" s="1"/>
  <c r="Z312" i="2" s="1"/>
  <c r="N313" i="2"/>
  <c r="N279" i="4"/>
  <c r="U279" i="4" s="1"/>
  <c r="O313" i="2" l="1"/>
  <c r="R279" i="4"/>
  <c r="O279" i="4"/>
  <c r="Q279" i="4" s="1"/>
  <c r="Q313" i="2" l="1"/>
  <c r="R313" i="2"/>
  <c r="S313" i="2" s="1"/>
  <c r="T313" i="2" s="1"/>
  <c r="U313" i="2" s="1"/>
  <c r="S279" i="4"/>
  <c r="T279" i="4" s="1"/>
  <c r="W279" i="4" s="1"/>
  <c r="V313" i="2" l="1"/>
  <c r="N280" i="4"/>
  <c r="U280" i="4" s="1"/>
  <c r="X313" i="2" l="1"/>
  <c r="Y313" i="2" s="1"/>
  <c r="Z313" i="2" s="1"/>
  <c r="N314" i="2"/>
  <c r="R280" i="4"/>
  <c r="O280" i="4"/>
  <c r="S280" i="4" s="1"/>
  <c r="T280" i="4" s="1"/>
  <c r="W280" i="4" s="1"/>
  <c r="O314" i="2" l="1"/>
  <c r="Q280" i="4"/>
  <c r="Q314" i="2" l="1"/>
  <c r="R314" i="2"/>
  <c r="S314" i="2" s="1"/>
  <c r="T314" i="2" s="1"/>
  <c r="U314" i="2" s="1"/>
  <c r="N281" i="4"/>
  <c r="U281" i="4" s="1"/>
  <c r="V314" i="2" l="1"/>
  <c r="R281" i="4"/>
  <c r="O281" i="4"/>
  <c r="S281" i="4" s="1"/>
  <c r="T281" i="4" s="1"/>
  <c r="W281" i="4" s="1"/>
  <c r="X314" i="2" l="1"/>
  <c r="Y314" i="2" s="1"/>
  <c r="Z314" i="2" s="1"/>
  <c r="N315" i="2"/>
  <c r="Q281" i="4"/>
  <c r="O315" i="2" l="1"/>
  <c r="Q315" i="2"/>
  <c r="R315" i="2" l="1"/>
  <c r="S315" i="2" s="1"/>
  <c r="T315" i="2" s="1"/>
  <c r="U315" i="2" s="1"/>
  <c r="N282" i="4"/>
  <c r="U282" i="4" s="1"/>
  <c r="V315" i="2" l="1"/>
  <c r="R282" i="4"/>
  <c r="O282" i="4"/>
  <c r="S282" i="4" s="1"/>
  <c r="T282" i="4" s="1"/>
  <c r="W282" i="4" s="1"/>
  <c r="X315" i="2" l="1"/>
  <c r="Y315" i="2" s="1"/>
  <c r="Z315" i="2" s="1"/>
  <c r="N316" i="2"/>
  <c r="Q282" i="4"/>
  <c r="O316" i="2" l="1"/>
  <c r="Q316" i="2" s="1"/>
  <c r="R316" i="2" l="1"/>
  <c r="S316" i="2" s="1"/>
  <c r="T316" i="2" s="1"/>
  <c r="V316" i="2" s="1"/>
  <c r="N283" i="4"/>
  <c r="U283" i="4" s="1"/>
  <c r="X316" i="2" l="1"/>
  <c r="Y316" i="2" s="1"/>
  <c r="Z316" i="2" s="1"/>
  <c r="N317" i="2"/>
  <c r="U316" i="2"/>
  <c r="R283" i="4"/>
  <c r="O283" i="4"/>
  <c r="S283" i="4" s="1"/>
  <c r="T283" i="4" s="1"/>
  <c r="W283" i="4" s="1"/>
  <c r="O317" i="2" l="1"/>
  <c r="Q317" i="2"/>
  <c r="Q283" i="4"/>
  <c r="R317" i="2" l="1"/>
  <c r="S317" i="2" s="1"/>
  <c r="T317" i="2" s="1"/>
  <c r="V317" i="2" s="1"/>
  <c r="X317" i="2" l="1"/>
  <c r="Y317" i="2" s="1"/>
  <c r="Z317" i="2" s="1"/>
  <c r="N318" i="2"/>
  <c r="U317" i="2"/>
  <c r="N284" i="4"/>
  <c r="U284" i="4" s="1"/>
  <c r="O318" i="2" l="1"/>
  <c r="Q318" i="2" s="1"/>
  <c r="R284" i="4"/>
  <c r="O284" i="4"/>
  <c r="S284" i="4" s="1"/>
  <c r="T284" i="4" s="1"/>
  <c r="W284" i="4" s="1"/>
  <c r="R318" i="2" l="1"/>
  <c r="S318" i="2" s="1"/>
  <c r="T318" i="2" s="1"/>
  <c r="V318" i="2" s="1"/>
  <c r="Q284" i="4"/>
  <c r="P284" i="4"/>
  <c r="X318" i="2" l="1"/>
  <c r="Y318" i="2" s="1"/>
  <c r="Z318" i="2" s="1"/>
  <c r="N319" i="2"/>
  <c r="U318" i="2"/>
  <c r="O319" i="2" l="1"/>
  <c r="Q319" i="2" s="1"/>
  <c r="N285" i="4"/>
  <c r="U285" i="4" s="1"/>
  <c r="R319" i="2" l="1"/>
  <c r="S319" i="2" s="1"/>
  <c r="T319" i="2" s="1"/>
  <c r="V319" i="2" s="1"/>
  <c r="R285" i="4"/>
  <c r="O285" i="4"/>
  <c r="S285" i="4" s="1"/>
  <c r="T285" i="4" s="1"/>
  <c r="W285" i="4" s="1"/>
  <c r="X319" i="2" l="1"/>
  <c r="Y319" i="2" s="1"/>
  <c r="Z319" i="2" s="1"/>
  <c r="N320" i="2"/>
  <c r="U319" i="2"/>
  <c r="Q285" i="4"/>
  <c r="O320" i="2" l="1"/>
  <c r="Q320" i="2" s="1"/>
  <c r="P320" i="2" l="1"/>
  <c r="R320" i="2"/>
  <c r="S320" i="2" s="1"/>
  <c r="T320" i="2" s="1"/>
  <c r="V320" i="2" s="1"/>
  <c r="N286" i="4"/>
  <c r="U286" i="4" s="1"/>
  <c r="X320" i="2" l="1"/>
  <c r="Y320" i="2" s="1"/>
  <c r="Z320" i="2" s="1"/>
  <c r="N321" i="2"/>
  <c r="U320" i="2"/>
  <c r="R286" i="4"/>
  <c r="O286" i="4"/>
  <c r="S286" i="4" s="1"/>
  <c r="T286" i="4" s="1"/>
  <c r="W286" i="4" s="1"/>
  <c r="O321" i="2" l="1"/>
  <c r="Q286" i="4"/>
  <c r="Q321" i="2" l="1"/>
  <c r="R321" i="2"/>
  <c r="S321" i="2" s="1"/>
  <c r="T321" i="2" s="1"/>
  <c r="U321" i="2" s="1"/>
  <c r="N287" i="4"/>
  <c r="U287" i="4" s="1"/>
  <c r="V321" i="2" l="1"/>
  <c r="R287" i="4"/>
  <c r="O287" i="4"/>
  <c r="S287" i="4" s="1"/>
  <c r="T287" i="4" s="1"/>
  <c r="W287" i="4" s="1"/>
  <c r="X321" i="2" l="1"/>
  <c r="Y321" i="2" s="1"/>
  <c r="Z321" i="2" s="1"/>
  <c r="N322" i="2"/>
  <c r="Q287" i="4"/>
  <c r="O322" i="2" l="1"/>
  <c r="N288" i="4"/>
  <c r="U288" i="4" s="1"/>
  <c r="Q322" i="2" l="1"/>
  <c r="R322" i="2"/>
  <c r="S322" i="2" s="1"/>
  <c r="T322" i="2" s="1"/>
  <c r="U322" i="2" s="1"/>
  <c r="R288" i="4"/>
  <c r="O288" i="4"/>
  <c r="S288" i="4" s="1"/>
  <c r="T288" i="4" s="1"/>
  <c r="W288" i="4" s="1"/>
  <c r="V322" i="2" l="1"/>
  <c r="Q288" i="4"/>
  <c r="X322" i="2" l="1"/>
  <c r="Y322" i="2" s="1"/>
  <c r="Z322" i="2" s="1"/>
  <c r="N323" i="2"/>
  <c r="O323" i="2" l="1"/>
  <c r="N289" i="4"/>
  <c r="U289" i="4" s="1"/>
  <c r="Q323" i="2" l="1"/>
  <c r="R323" i="2"/>
  <c r="S323" i="2" s="1"/>
  <c r="T323" i="2" s="1"/>
  <c r="U323" i="2" s="1"/>
  <c r="R289" i="4"/>
  <c r="O289" i="4"/>
  <c r="S289" i="4" s="1"/>
  <c r="T289" i="4" s="1"/>
  <c r="W289" i="4" s="1"/>
  <c r="V323" i="2" l="1"/>
  <c r="Q289" i="4"/>
  <c r="X323" i="2" l="1"/>
  <c r="Y323" i="2" s="1"/>
  <c r="Z323" i="2" s="1"/>
  <c r="N324" i="2"/>
  <c r="O324" i="2" l="1"/>
  <c r="N290" i="4"/>
  <c r="U290" i="4" s="1"/>
  <c r="Q324" i="2" l="1"/>
  <c r="R324" i="2"/>
  <c r="S324" i="2" s="1"/>
  <c r="T324" i="2" s="1"/>
  <c r="U324" i="2" s="1"/>
  <c r="R290" i="4"/>
  <c r="O290" i="4"/>
  <c r="Q290" i="4" s="1"/>
  <c r="V324" i="2" l="1"/>
  <c r="S290" i="4"/>
  <c r="T290" i="4" s="1"/>
  <c r="W290" i="4" s="1"/>
  <c r="X324" i="2" l="1"/>
  <c r="Y324" i="2" s="1"/>
  <c r="Z324" i="2" s="1"/>
  <c r="N325" i="2"/>
  <c r="N291" i="4"/>
  <c r="U291" i="4" s="1"/>
  <c r="O325" i="2" l="1"/>
  <c r="R291" i="4"/>
  <c r="O291" i="4"/>
  <c r="Q291" i="4" s="1"/>
  <c r="Q325" i="2" l="1"/>
  <c r="R325" i="2"/>
  <c r="S325" i="2" s="1"/>
  <c r="T325" i="2" s="1"/>
  <c r="U325" i="2" s="1"/>
  <c r="S291" i="4"/>
  <c r="T291" i="4" s="1"/>
  <c r="W291" i="4" s="1"/>
  <c r="V325" i="2" l="1"/>
  <c r="N292" i="4"/>
  <c r="U292" i="4" s="1"/>
  <c r="X325" i="2" l="1"/>
  <c r="Y325" i="2" s="1"/>
  <c r="Z325" i="2" s="1"/>
  <c r="N326" i="2"/>
  <c r="R292" i="4"/>
  <c r="O292" i="4"/>
  <c r="Q292" i="4" s="1"/>
  <c r="O326" i="2" l="1"/>
  <c r="S292" i="4"/>
  <c r="T292" i="4" s="1"/>
  <c r="W292" i="4" s="1"/>
  <c r="Q326" i="2" l="1"/>
  <c r="R326" i="2"/>
  <c r="S326" i="2" s="1"/>
  <c r="T326" i="2" s="1"/>
  <c r="U326" i="2" s="1"/>
  <c r="N293" i="4"/>
  <c r="U293" i="4" s="1"/>
  <c r="V326" i="2" l="1"/>
  <c r="R293" i="4"/>
  <c r="O293" i="4"/>
  <c r="S293" i="4" s="1"/>
  <c r="T293" i="4" s="1"/>
  <c r="W293" i="4" s="1"/>
  <c r="N327" i="2" l="1"/>
  <c r="X326" i="2"/>
  <c r="Y326" i="2" s="1"/>
  <c r="Z326" i="2" s="1"/>
  <c r="Q293" i="4"/>
  <c r="O327" i="2" l="1"/>
  <c r="Q327" i="2" s="1"/>
  <c r="R327" i="2" l="1"/>
  <c r="S327" i="2" s="1"/>
  <c r="T327" i="2" s="1"/>
  <c r="V327" i="2" s="1"/>
  <c r="N294" i="4"/>
  <c r="U294" i="4" s="1"/>
  <c r="X327" i="2" l="1"/>
  <c r="Y327" i="2" s="1"/>
  <c r="Z327" i="2" s="1"/>
  <c r="N328" i="2"/>
  <c r="U327" i="2"/>
  <c r="R294" i="4"/>
  <c r="O294" i="4"/>
  <c r="Q294" i="4" s="1"/>
  <c r="O328" i="2" l="1"/>
  <c r="Q328" i="2" s="1"/>
  <c r="S294" i="4"/>
  <c r="T294" i="4" s="1"/>
  <c r="W294" i="4" s="1"/>
  <c r="R328" i="2" l="1"/>
  <c r="S328" i="2" s="1"/>
  <c r="T328" i="2" s="1"/>
  <c r="U328" i="2" s="1"/>
  <c r="N295" i="4"/>
  <c r="U295" i="4" s="1"/>
  <c r="V328" i="2" l="1"/>
  <c r="R295" i="4"/>
  <c r="O295" i="4"/>
  <c r="Q295" i="4" s="1"/>
  <c r="X328" i="2" l="1"/>
  <c r="Y328" i="2" s="1"/>
  <c r="Z328" i="2" s="1"/>
  <c r="N329" i="2"/>
  <c r="S295" i="4"/>
  <c r="T295" i="4" s="1"/>
  <c r="W295" i="4" s="1"/>
  <c r="O329" i="2" l="1"/>
  <c r="Q329" i="2"/>
  <c r="N296" i="4"/>
  <c r="U296" i="4" s="1"/>
  <c r="R329" i="2" l="1"/>
  <c r="S329" i="2" s="1"/>
  <c r="T329" i="2" s="1"/>
  <c r="V329" i="2" s="1"/>
  <c r="R296" i="4"/>
  <c r="O296" i="4"/>
  <c r="S296" i="4" s="1"/>
  <c r="T296" i="4" s="1"/>
  <c r="W296" i="4" s="1"/>
  <c r="X329" i="2" l="1"/>
  <c r="Y329" i="2" s="1"/>
  <c r="Z329" i="2" s="1"/>
  <c r="N330" i="2"/>
  <c r="U329" i="2"/>
  <c r="Q296" i="4"/>
  <c r="P296" i="4"/>
  <c r="O330" i="2" l="1"/>
  <c r="Q330" i="2" s="1"/>
  <c r="R330" i="2" l="1"/>
  <c r="S330" i="2" s="1"/>
  <c r="T330" i="2" s="1"/>
  <c r="V330" i="2" s="1"/>
  <c r="N297" i="4"/>
  <c r="U297" i="4" s="1"/>
  <c r="X330" i="2" l="1"/>
  <c r="Y330" i="2" s="1"/>
  <c r="Z330" i="2" s="1"/>
  <c r="N331" i="2"/>
  <c r="U330" i="2"/>
  <c r="R297" i="4"/>
  <c r="O297" i="4"/>
  <c r="S297" i="4" s="1"/>
  <c r="T297" i="4" s="1"/>
  <c r="W297" i="4" s="1"/>
  <c r="O331" i="2" l="1"/>
  <c r="Q331" i="2" s="1"/>
  <c r="Q297" i="4"/>
  <c r="R331" i="2" l="1"/>
  <c r="S331" i="2" s="1"/>
  <c r="T331" i="2" s="1"/>
  <c r="U331" i="2" s="1"/>
  <c r="V331" i="2" l="1"/>
  <c r="N298" i="4"/>
  <c r="U298" i="4" s="1"/>
  <c r="X331" i="2" l="1"/>
  <c r="Y331" i="2" s="1"/>
  <c r="Z331" i="2" s="1"/>
  <c r="N332" i="2"/>
  <c r="R298" i="4"/>
  <c r="O298" i="4"/>
  <c r="S298" i="4" s="1"/>
  <c r="T298" i="4" s="1"/>
  <c r="W298" i="4" s="1"/>
  <c r="O332" i="2" l="1"/>
  <c r="Q332" i="2" s="1"/>
  <c r="Q298" i="4"/>
  <c r="P332" i="2" l="1"/>
  <c r="R332" i="2"/>
  <c r="S332" i="2" s="1"/>
  <c r="T332" i="2" s="1"/>
  <c r="V332" i="2" s="1"/>
  <c r="X332" i="2" l="1"/>
  <c r="Y332" i="2" s="1"/>
  <c r="Z332" i="2" s="1"/>
  <c r="N333" i="2"/>
  <c r="U332" i="2"/>
  <c r="N299" i="4"/>
  <c r="U299" i="4" s="1"/>
  <c r="O333" i="2" l="1"/>
  <c r="R299" i="4"/>
  <c r="O299" i="4"/>
  <c r="S299" i="4" s="1"/>
  <c r="T299" i="4" s="1"/>
  <c r="W299" i="4" s="1"/>
  <c r="Q333" i="2" l="1"/>
  <c r="R333" i="2"/>
  <c r="S333" i="2" s="1"/>
  <c r="T333" i="2" s="1"/>
  <c r="U333" i="2" s="1"/>
  <c r="Q299" i="4"/>
  <c r="V333" i="2" l="1"/>
  <c r="X333" i="2" l="1"/>
  <c r="Y333" i="2" s="1"/>
  <c r="Z333" i="2" s="1"/>
  <c r="N334" i="2"/>
  <c r="N300" i="4"/>
  <c r="U300" i="4" s="1"/>
  <c r="O334" i="2" l="1"/>
  <c r="R300" i="4"/>
  <c r="O300" i="4"/>
  <c r="S300" i="4" s="1"/>
  <c r="T300" i="4" s="1"/>
  <c r="W300" i="4" s="1"/>
  <c r="Q334" i="2" l="1"/>
  <c r="R334" i="2"/>
  <c r="S334" i="2" s="1"/>
  <c r="T334" i="2" s="1"/>
  <c r="U334" i="2" s="1"/>
  <c r="Q300" i="4"/>
  <c r="V334" i="2" l="1"/>
  <c r="X334" i="2" l="1"/>
  <c r="Y334" i="2" s="1"/>
  <c r="Z334" i="2" s="1"/>
  <c r="N335" i="2"/>
  <c r="N301" i="4"/>
  <c r="U301" i="4" s="1"/>
  <c r="O335" i="2" l="1"/>
  <c r="R301" i="4"/>
  <c r="O301" i="4"/>
  <c r="S301" i="4" s="1"/>
  <c r="T301" i="4" s="1"/>
  <c r="W301" i="4" s="1"/>
  <c r="Q335" i="2" l="1"/>
  <c r="R335" i="2"/>
  <c r="S335" i="2" s="1"/>
  <c r="T335" i="2" s="1"/>
  <c r="U335" i="2" s="1"/>
  <c r="Q301" i="4"/>
  <c r="V335" i="2" l="1"/>
  <c r="X335" i="2" l="1"/>
  <c r="Y335" i="2" s="1"/>
  <c r="Z335" i="2" s="1"/>
  <c r="N336" i="2"/>
  <c r="N302" i="4"/>
  <c r="U302" i="4" s="1"/>
  <c r="O336" i="2" l="1"/>
  <c r="R302" i="4"/>
  <c r="O302" i="4"/>
  <c r="Q302" i="4" s="1"/>
  <c r="Q336" i="2" l="1"/>
  <c r="R336" i="2"/>
  <c r="S336" i="2" s="1"/>
  <c r="T336" i="2" s="1"/>
  <c r="U336" i="2" s="1"/>
  <c r="S302" i="4"/>
  <c r="T302" i="4" s="1"/>
  <c r="W302" i="4" s="1"/>
  <c r="N303" i="4"/>
  <c r="U303" i="4" s="1"/>
  <c r="V336" i="2" l="1"/>
  <c r="R303" i="4"/>
  <c r="O303" i="4"/>
  <c r="Q303" i="4" s="1"/>
  <c r="X336" i="2" l="1"/>
  <c r="Y336" i="2" s="1"/>
  <c r="Z336" i="2" s="1"/>
  <c r="N337" i="2"/>
  <c r="S303" i="4"/>
  <c r="T303" i="4" s="1"/>
  <c r="W303" i="4" s="1"/>
  <c r="O337" i="2" l="1"/>
  <c r="N304" i="4"/>
  <c r="U304" i="4" s="1"/>
  <c r="Q337" i="2" l="1"/>
  <c r="R337" i="2"/>
  <c r="S337" i="2" s="1"/>
  <c r="T337" i="2" s="1"/>
  <c r="U337" i="2" s="1"/>
  <c r="R304" i="4"/>
  <c r="O304" i="4"/>
  <c r="S304" i="4" s="1"/>
  <c r="T304" i="4" s="1"/>
  <c r="W304" i="4" s="1"/>
  <c r="V337" i="2" l="1"/>
  <c r="Q304" i="4"/>
  <c r="X337" i="2" l="1"/>
  <c r="Y337" i="2" s="1"/>
  <c r="Z337" i="2" s="1"/>
  <c r="N338" i="2"/>
  <c r="O338" i="2" l="1"/>
  <c r="N305" i="4"/>
  <c r="U305" i="4" s="1"/>
  <c r="Q338" i="2" l="1"/>
  <c r="R338" i="2"/>
  <c r="S338" i="2" s="1"/>
  <c r="T338" i="2" s="1"/>
  <c r="U338" i="2" s="1"/>
  <c r="R305" i="4"/>
  <c r="O305" i="4"/>
  <c r="S305" i="4" s="1"/>
  <c r="T305" i="4" s="1"/>
  <c r="W305" i="4" s="1"/>
  <c r="V338" i="2" l="1"/>
  <c r="Q305" i="4"/>
  <c r="N339" i="2" l="1"/>
  <c r="X338" i="2"/>
  <c r="Y338" i="2" s="1"/>
  <c r="Z338" i="2" s="1"/>
  <c r="O339" i="2" l="1"/>
  <c r="N306" i="4"/>
  <c r="U306" i="4" s="1"/>
  <c r="Q339" i="2" l="1"/>
  <c r="R339" i="2"/>
  <c r="S339" i="2" s="1"/>
  <c r="T339" i="2" s="1"/>
  <c r="U339" i="2" s="1"/>
  <c r="R306" i="4"/>
  <c r="O306" i="4"/>
  <c r="S306" i="4" s="1"/>
  <c r="T306" i="4" s="1"/>
  <c r="W306" i="4" s="1"/>
  <c r="V339" i="2" l="1"/>
  <c r="Q306" i="4"/>
  <c r="N307" i="4" s="1"/>
  <c r="U307" i="4" s="1"/>
  <c r="X339" i="2" l="1"/>
  <c r="Y339" i="2" s="1"/>
  <c r="Z339" i="2" s="1"/>
  <c r="N340" i="2"/>
  <c r="R307" i="4"/>
  <c r="O307" i="4"/>
  <c r="S307" i="4" s="1"/>
  <c r="T307" i="4" s="1"/>
  <c r="W307" i="4" s="1"/>
  <c r="O340" i="2" l="1"/>
  <c r="R340" i="2" s="1"/>
  <c r="S340" i="2" s="1"/>
  <c r="T340" i="2" s="1"/>
  <c r="U340" i="2" s="1"/>
  <c r="Q307" i="4"/>
  <c r="Q340" i="2" l="1"/>
  <c r="V340" i="2"/>
  <c r="N308" i="4"/>
  <c r="U308" i="4" s="1"/>
  <c r="X340" i="2" l="1"/>
  <c r="Y340" i="2" s="1"/>
  <c r="Z340" i="2" s="1"/>
  <c r="N341" i="2"/>
  <c r="R308" i="4"/>
  <c r="O308" i="4"/>
  <c r="S308" i="4" s="1"/>
  <c r="T308" i="4" s="1"/>
  <c r="W308" i="4" s="1"/>
  <c r="P308" i="4"/>
  <c r="O341" i="2" l="1"/>
  <c r="Q341" i="2" s="1"/>
  <c r="Q308" i="4"/>
  <c r="R341" i="2" l="1"/>
  <c r="S341" i="2" s="1"/>
  <c r="T341" i="2" s="1"/>
  <c r="U341" i="2" s="1"/>
  <c r="N309" i="4"/>
  <c r="U309" i="4" s="1"/>
  <c r="V341" i="2" l="1"/>
  <c r="X341" i="2"/>
  <c r="Y341" i="2" s="1"/>
  <c r="Z341" i="2" s="1"/>
  <c r="N342" i="2"/>
  <c r="R309" i="4"/>
  <c r="O309" i="4"/>
  <c r="S309" i="4" s="1"/>
  <c r="T309" i="4" s="1"/>
  <c r="W309" i="4" s="1"/>
  <c r="O342" i="2" l="1"/>
  <c r="Q342" i="2" s="1"/>
  <c r="Q309" i="4"/>
  <c r="R342" i="2" l="1"/>
  <c r="S342" i="2" s="1"/>
  <c r="T342" i="2" s="1"/>
  <c r="V342" i="2" s="1"/>
  <c r="X342" i="2" l="1"/>
  <c r="Y342" i="2" s="1"/>
  <c r="Z342" i="2" s="1"/>
  <c r="N343" i="2"/>
  <c r="U342" i="2"/>
  <c r="N310" i="4"/>
  <c r="U310" i="4" s="1"/>
  <c r="O343" i="2" l="1"/>
  <c r="Q343" i="2" s="1"/>
  <c r="R310" i="4"/>
  <c r="O310" i="4"/>
  <c r="S310" i="4" s="1"/>
  <c r="T310" i="4" s="1"/>
  <c r="W310" i="4" s="1"/>
  <c r="R343" i="2" l="1"/>
  <c r="S343" i="2" s="1"/>
  <c r="T343" i="2" s="1"/>
  <c r="V343" i="2" s="1"/>
  <c r="Q310" i="4"/>
  <c r="U343" i="2" l="1"/>
  <c r="X343" i="2"/>
  <c r="Y343" i="2" s="1"/>
  <c r="Z343" i="2" s="1"/>
  <c r="N344" i="2"/>
  <c r="O344" i="2" l="1"/>
  <c r="N311" i="4"/>
  <c r="U311" i="4" s="1"/>
  <c r="P344" i="2" l="1"/>
  <c r="R344" i="2"/>
  <c r="S344" i="2" s="1"/>
  <c r="T344" i="2" s="1"/>
  <c r="U344" i="2" s="1"/>
  <c r="Q344" i="2"/>
  <c r="R311" i="4"/>
  <c r="O311" i="4"/>
  <c r="S311" i="4" s="1"/>
  <c r="T311" i="4" s="1"/>
  <c r="W311" i="4" s="1"/>
  <c r="V344" i="2" l="1"/>
  <c r="Q311" i="4"/>
  <c r="X344" i="2" l="1"/>
  <c r="Y344" i="2" s="1"/>
  <c r="Z344" i="2" s="1"/>
  <c r="N345" i="2"/>
  <c r="O345" i="2" l="1"/>
  <c r="N312" i="4"/>
  <c r="U312" i="4" s="1"/>
  <c r="Q345" i="2" l="1"/>
  <c r="R345" i="2"/>
  <c r="S345" i="2" s="1"/>
  <c r="T345" i="2" s="1"/>
  <c r="U345" i="2" s="1"/>
  <c r="R312" i="4"/>
  <c r="O312" i="4"/>
  <c r="S312" i="4" s="1"/>
  <c r="T312" i="4" s="1"/>
  <c r="W312" i="4" s="1"/>
  <c r="V345" i="2" l="1"/>
  <c r="Q312" i="4"/>
  <c r="X345" i="2" l="1"/>
  <c r="Y345" i="2" s="1"/>
  <c r="Z345" i="2" s="1"/>
  <c r="N346" i="2"/>
  <c r="O346" i="2" l="1"/>
  <c r="N313" i="4"/>
  <c r="U313" i="4" s="1"/>
  <c r="Q346" i="2" l="1"/>
  <c r="R346" i="2"/>
  <c r="S346" i="2" s="1"/>
  <c r="T346" i="2" s="1"/>
  <c r="U346" i="2" s="1"/>
  <c r="R313" i="4"/>
  <c r="O313" i="4"/>
  <c r="S313" i="4" s="1"/>
  <c r="T313" i="4" s="1"/>
  <c r="W313" i="4" s="1"/>
  <c r="V346" i="2" l="1"/>
  <c r="Q313" i="4"/>
  <c r="X346" i="2" l="1"/>
  <c r="Y346" i="2" s="1"/>
  <c r="Z346" i="2" s="1"/>
  <c r="N347" i="2"/>
  <c r="O347" i="2" l="1"/>
  <c r="N314" i="4"/>
  <c r="U314" i="4" s="1"/>
  <c r="Q347" i="2" l="1"/>
  <c r="R347" i="2"/>
  <c r="S347" i="2" s="1"/>
  <c r="T347" i="2" s="1"/>
  <c r="U347" i="2" s="1"/>
  <c r="R314" i="4"/>
  <c r="O314" i="4"/>
  <c r="Q314" i="4" s="1"/>
  <c r="V347" i="2" l="1"/>
  <c r="S314" i="4"/>
  <c r="T314" i="4" s="1"/>
  <c r="W314" i="4" s="1"/>
  <c r="X347" i="2" l="1"/>
  <c r="Y347" i="2" s="1"/>
  <c r="Z347" i="2" s="1"/>
  <c r="N348" i="2"/>
  <c r="N315" i="4"/>
  <c r="U315" i="4" s="1"/>
  <c r="O348" i="2" l="1"/>
  <c r="R315" i="4"/>
  <c r="O315" i="4"/>
  <c r="S315" i="4" s="1"/>
  <c r="T315" i="4" s="1"/>
  <c r="W315" i="4" s="1"/>
  <c r="Q348" i="2" l="1"/>
  <c r="R348" i="2"/>
  <c r="S348" i="2" s="1"/>
  <c r="T348" i="2" s="1"/>
  <c r="U348" i="2" s="1"/>
  <c r="Q315" i="4"/>
  <c r="V348" i="2" l="1"/>
  <c r="X348" i="2" l="1"/>
  <c r="Y348" i="2" s="1"/>
  <c r="Z348" i="2" s="1"/>
  <c r="N349" i="2"/>
  <c r="N316" i="4"/>
  <c r="U316" i="4" s="1"/>
  <c r="O349" i="2" l="1"/>
  <c r="R316" i="4"/>
  <c r="O316" i="4"/>
  <c r="S316" i="4" s="1"/>
  <c r="T316" i="4" s="1"/>
  <c r="W316" i="4" s="1"/>
  <c r="Q349" i="2" l="1"/>
  <c r="R349" i="2"/>
  <c r="S349" i="2" s="1"/>
  <c r="T349" i="2" s="1"/>
  <c r="U349" i="2" s="1"/>
  <c r="Q316" i="4"/>
  <c r="V349" i="2" l="1"/>
  <c r="X349" i="2" l="1"/>
  <c r="Y349" i="2" s="1"/>
  <c r="Z349" i="2" s="1"/>
  <c r="N350" i="2"/>
  <c r="N317" i="4"/>
  <c r="U317" i="4" s="1"/>
  <c r="O350" i="2" l="1"/>
  <c r="R317" i="4"/>
  <c r="O317" i="4"/>
  <c r="S317" i="4" s="1"/>
  <c r="T317" i="4" s="1"/>
  <c r="W317" i="4" s="1"/>
  <c r="Q350" i="2" l="1"/>
  <c r="R350" i="2"/>
  <c r="S350" i="2" s="1"/>
  <c r="T350" i="2" s="1"/>
  <c r="U350" i="2" s="1"/>
  <c r="Q317" i="4"/>
  <c r="V350" i="2" l="1"/>
  <c r="N318" i="4"/>
  <c r="U318" i="4" s="1"/>
  <c r="N351" i="2" l="1"/>
  <c r="X350" i="2"/>
  <c r="Y350" i="2" s="1"/>
  <c r="Z350" i="2" s="1"/>
  <c r="R318" i="4"/>
  <c r="O318" i="4"/>
  <c r="S318" i="4" s="1"/>
  <c r="T318" i="4" s="1"/>
  <c r="W318" i="4" s="1"/>
  <c r="O351" i="2" l="1"/>
  <c r="Q351" i="2" s="1"/>
  <c r="Q318" i="4"/>
  <c r="R351" i="2" l="1"/>
  <c r="S351" i="2" s="1"/>
  <c r="T351" i="2" s="1"/>
  <c r="U351" i="2" s="1"/>
  <c r="N319" i="4"/>
  <c r="U319" i="4" s="1"/>
  <c r="V351" i="2" l="1"/>
  <c r="X351" i="2" s="1"/>
  <c r="Y351" i="2" s="1"/>
  <c r="Z351" i="2" s="1"/>
  <c r="N352" i="2"/>
  <c r="R319" i="4"/>
  <c r="O319" i="4"/>
  <c r="S319" i="4" s="1"/>
  <c r="T319" i="4" s="1"/>
  <c r="W319" i="4" s="1"/>
  <c r="O352" i="2" l="1"/>
  <c r="Q352" i="2" s="1"/>
  <c r="Q319" i="4"/>
  <c r="R352" i="2" l="1"/>
  <c r="S352" i="2" s="1"/>
  <c r="T352" i="2" s="1"/>
  <c r="V352" i="2" s="1"/>
  <c r="N320" i="4"/>
  <c r="U320" i="4" s="1"/>
  <c r="X352" i="2" l="1"/>
  <c r="Y352" i="2" s="1"/>
  <c r="Z352" i="2" s="1"/>
  <c r="N353" i="2"/>
  <c r="U352" i="2"/>
  <c r="R320" i="4"/>
  <c r="O320" i="4"/>
  <c r="Q320" i="4" s="1"/>
  <c r="P320" i="4"/>
  <c r="O353" i="2" l="1"/>
  <c r="Q353" i="2" s="1"/>
  <c r="S320" i="4"/>
  <c r="T320" i="4" s="1"/>
  <c r="W320" i="4" s="1"/>
  <c r="R353" i="2" l="1"/>
  <c r="S353" i="2" s="1"/>
  <c r="T353" i="2" s="1"/>
  <c r="U353" i="2" s="1"/>
  <c r="N321" i="4"/>
  <c r="U321" i="4" s="1"/>
  <c r="V353" i="2" l="1"/>
  <c r="R321" i="4"/>
  <c r="O321" i="4"/>
  <c r="S321" i="4" s="1"/>
  <c r="T321" i="4" s="1"/>
  <c r="W321" i="4" s="1"/>
  <c r="X353" i="2" l="1"/>
  <c r="Y353" i="2" s="1"/>
  <c r="Z353" i="2" s="1"/>
  <c r="N354" i="2"/>
  <c r="Q321" i="4"/>
  <c r="O354" i="2" l="1"/>
  <c r="Q354" i="2" s="1"/>
  <c r="R354" i="2" l="1"/>
  <c r="S354" i="2" s="1"/>
  <c r="T354" i="2" s="1"/>
  <c r="U354" i="2" s="1"/>
  <c r="N322" i="4"/>
  <c r="U322" i="4" s="1"/>
  <c r="V354" i="2" l="1"/>
  <c r="X354" i="2" s="1"/>
  <c r="Y354" i="2" s="1"/>
  <c r="Z354" i="2" s="1"/>
  <c r="N355" i="2"/>
  <c r="R322" i="4"/>
  <c r="O322" i="4"/>
  <c r="S322" i="4" s="1"/>
  <c r="T322" i="4" s="1"/>
  <c r="W322" i="4" s="1"/>
  <c r="O355" i="2" l="1"/>
  <c r="Q355" i="2" s="1"/>
  <c r="Q322" i="4"/>
  <c r="R355" i="2" l="1"/>
  <c r="S355" i="2" s="1"/>
  <c r="T355" i="2" s="1"/>
  <c r="V355" i="2" s="1"/>
  <c r="U355" i="2" l="1"/>
  <c r="X355" i="2"/>
  <c r="Y355" i="2" s="1"/>
  <c r="Z355" i="2" s="1"/>
  <c r="N356" i="2"/>
  <c r="N323" i="4"/>
  <c r="U323" i="4" s="1"/>
  <c r="O356" i="2" l="1"/>
  <c r="R323" i="4"/>
  <c r="O323" i="4"/>
  <c r="S323" i="4" s="1"/>
  <c r="T323" i="4" s="1"/>
  <c r="W323" i="4" s="1"/>
  <c r="Q356" i="2" l="1"/>
  <c r="P356" i="2"/>
  <c r="R356" i="2"/>
  <c r="S356" i="2" s="1"/>
  <c r="T356" i="2" s="1"/>
  <c r="U356" i="2" s="1"/>
  <c r="Q323" i="4"/>
  <c r="V356" i="2" l="1"/>
  <c r="X356" i="2" l="1"/>
  <c r="Y356" i="2" s="1"/>
  <c r="Z356" i="2" s="1"/>
  <c r="N357" i="2"/>
  <c r="N324" i="4"/>
  <c r="U324" i="4" s="1"/>
  <c r="O357" i="2" l="1"/>
  <c r="R324" i="4"/>
  <c r="O324" i="4"/>
  <c r="S324" i="4" s="1"/>
  <c r="T324" i="4" s="1"/>
  <c r="W324" i="4" s="1"/>
  <c r="Q357" i="2" l="1"/>
  <c r="R357" i="2"/>
  <c r="S357" i="2" s="1"/>
  <c r="T357" i="2" s="1"/>
  <c r="U357" i="2" s="1"/>
  <c r="Q324" i="4"/>
  <c r="V357" i="2" l="1"/>
  <c r="X357" i="2" l="1"/>
  <c r="Y357" i="2" s="1"/>
  <c r="Z357" i="2" s="1"/>
  <c r="N358" i="2"/>
  <c r="N325" i="4"/>
  <c r="U325" i="4" s="1"/>
  <c r="O358" i="2" l="1"/>
  <c r="R325" i="4"/>
  <c r="O325" i="4"/>
  <c r="S325" i="4" s="1"/>
  <c r="T325" i="4" s="1"/>
  <c r="W325" i="4" s="1"/>
  <c r="Q358" i="2" l="1"/>
  <c r="R358" i="2"/>
  <c r="S358" i="2" s="1"/>
  <c r="T358" i="2" s="1"/>
  <c r="U358" i="2" s="1"/>
  <c r="Q325" i="4"/>
  <c r="V358" i="2" l="1"/>
  <c r="X358" i="2" l="1"/>
  <c r="Y358" i="2" s="1"/>
  <c r="Z358" i="2" s="1"/>
  <c r="N359" i="2"/>
  <c r="N326" i="4"/>
  <c r="U326" i="4" s="1"/>
  <c r="O359" i="2" l="1"/>
  <c r="R326" i="4"/>
  <c r="O326" i="4"/>
  <c r="S326" i="4" s="1"/>
  <c r="T326" i="4" s="1"/>
  <c r="W326" i="4" s="1"/>
  <c r="Q359" i="2" l="1"/>
  <c r="R359" i="2"/>
  <c r="S359" i="2" s="1"/>
  <c r="T359" i="2" s="1"/>
  <c r="U359" i="2" s="1"/>
  <c r="Q326" i="4"/>
  <c r="V359" i="2" l="1"/>
  <c r="X359" i="2" l="1"/>
  <c r="Y359" i="2" s="1"/>
  <c r="Z359" i="2" s="1"/>
  <c r="N360" i="2"/>
  <c r="N327" i="4"/>
  <c r="U327" i="4" s="1"/>
  <c r="O360" i="2" l="1"/>
  <c r="R327" i="4"/>
  <c r="O327" i="4"/>
  <c r="S327" i="4" s="1"/>
  <c r="T327" i="4" s="1"/>
  <c r="W327" i="4" s="1"/>
  <c r="Q360" i="2" l="1"/>
  <c r="R360" i="2"/>
  <c r="S360" i="2" s="1"/>
  <c r="T360" i="2" s="1"/>
  <c r="U360" i="2" s="1"/>
  <c r="Q327" i="4"/>
  <c r="V360" i="2" l="1"/>
  <c r="X360" i="2" l="1"/>
  <c r="Y360" i="2" s="1"/>
  <c r="Z360" i="2" s="1"/>
  <c r="N361" i="2"/>
  <c r="N328" i="4"/>
  <c r="U328" i="4" s="1"/>
  <c r="O361" i="2" l="1"/>
  <c r="R328" i="4"/>
  <c r="O328" i="4"/>
  <c r="Q328" i="4" s="1"/>
  <c r="Q361" i="2" l="1"/>
  <c r="R361" i="2"/>
  <c r="S361" i="2" s="1"/>
  <c r="T361" i="2" s="1"/>
  <c r="U361" i="2" s="1"/>
  <c r="S328" i="4"/>
  <c r="T328" i="4" s="1"/>
  <c r="W328" i="4" s="1"/>
  <c r="V361" i="2" l="1"/>
  <c r="N329" i="4"/>
  <c r="U329" i="4" s="1"/>
  <c r="X361" i="2" l="1"/>
  <c r="Y361" i="2" s="1"/>
  <c r="Z361" i="2" s="1"/>
  <c r="N362" i="2"/>
  <c r="R329" i="4"/>
  <c r="O329" i="4"/>
  <c r="Q329" i="4" s="1"/>
  <c r="O362" i="2" l="1"/>
  <c r="S329" i="4"/>
  <c r="T329" i="4" s="1"/>
  <c r="W329" i="4" s="1"/>
  <c r="Q362" i="2" l="1"/>
  <c r="R362" i="2"/>
  <c r="S362" i="2" s="1"/>
  <c r="T362" i="2" s="1"/>
  <c r="U362" i="2" s="1"/>
  <c r="N330" i="4"/>
  <c r="U330" i="4" s="1"/>
  <c r="V362" i="2" l="1"/>
  <c r="R330" i="4"/>
  <c r="O330" i="4"/>
  <c r="Q330" i="4" s="1"/>
  <c r="X362" i="2" l="1"/>
  <c r="Y362" i="2" s="1"/>
  <c r="Z362" i="2" s="1"/>
  <c r="N363" i="2"/>
  <c r="S330" i="4"/>
  <c r="T330" i="4" s="1"/>
  <c r="W330" i="4" s="1"/>
  <c r="O363" i="2" l="1"/>
  <c r="Q363" i="2" s="1"/>
  <c r="N331" i="4"/>
  <c r="U331" i="4" s="1"/>
  <c r="R363" i="2" l="1"/>
  <c r="S363" i="2" s="1"/>
  <c r="T363" i="2" s="1"/>
  <c r="U363" i="2" s="1"/>
  <c r="R331" i="4"/>
  <c r="O331" i="4"/>
  <c r="Q331" i="4" s="1"/>
  <c r="V363" i="2" l="1"/>
  <c r="S331" i="4"/>
  <c r="T331" i="4" s="1"/>
  <c r="W331" i="4" s="1"/>
  <c r="X363" i="2" l="1"/>
  <c r="Y363" i="2" s="1"/>
  <c r="Z363" i="2" s="1"/>
  <c r="N364" i="2"/>
  <c r="N332" i="4"/>
  <c r="U332" i="4" s="1"/>
  <c r="O364" i="2" l="1"/>
  <c r="R332" i="4"/>
  <c r="O332" i="4"/>
  <c r="S332" i="4" s="1"/>
  <c r="T332" i="4" s="1"/>
  <c r="W332" i="4" s="1"/>
  <c r="R364" i="2" l="1"/>
  <c r="S364" i="2" s="1"/>
  <c r="T364" i="2" s="1"/>
  <c r="U364" i="2" s="1"/>
  <c r="Q364" i="2"/>
  <c r="Q332" i="4"/>
  <c r="P332" i="4"/>
  <c r="V364" i="2" l="1"/>
  <c r="X364" i="2" s="1"/>
  <c r="Y364" i="2" s="1"/>
  <c r="Z364" i="2" s="1"/>
  <c r="N365" i="2" l="1"/>
  <c r="O365" i="2"/>
  <c r="Q365" i="2" s="1"/>
  <c r="N333" i="4"/>
  <c r="U333" i="4" s="1"/>
  <c r="R365" i="2" l="1"/>
  <c r="S365" i="2" s="1"/>
  <c r="T365" i="2" s="1"/>
  <c r="U365" i="2" s="1"/>
  <c r="R333" i="4"/>
  <c r="O333" i="4"/>
  <c r="S333" i="4" s="1"/>
  <c r="T333" i="4" s="1"/>
  <c r="W333" i="4" s="1"/>
  <c r="V365" i="2" l="1"/>
  <c r="Q333" i="4"/>
  <c r="X365" i="2" l="1"/>
  <c r="Y365" i="2" s="1"/>
  <c r="Z365" i="2" s="1"/>
  <c r="N366" i="2"/>
  <c r="N334" i="4"/>
  <c r="U334" i="4" s="1"/>
  <c r="O366" i="2" l="1"/>
  <c r="Q366" i="2" s="1"/>
  <c r="R334" i="4"/>
  <c r="O334" i="4"/>
  <c r="S334" i="4" s="1"/>
  <c r="T334" i="4" s="1"/>
  <c r="W334" i="4" s="1"/>
  <c r="R366" i="2" l="1"/>
  <c r="S366" i="2" s="1"/>
  <c r="T366" i="2" s="1"/>
  <c r="V366" i="2" s="1"/>
  <c r="Q334" i="4"/>
  <c r="X366" i="2" l="1"/>
  <c r="Y366" i="2" s="1"/>
  <c r="Z366" i="2" s="1"/>
  <c r="N367" i="2"/>
  <c r="U366" i="2"/>
  <c r="N335" i="4"/>
  <c r="U335" i="4" s="1"/>
  <c r="O367" i="2" l="1"/>
  <c r="Q367" i="2" s="1"/>
  <c r="R335" i="4"/>
  <c r="O335" i="4"/>
  <c r="S335" i="4" s="1"/>
  <c r="T335" i="4" s="1"/>
  <c r="W335" i="4" s="1"/>
  <c r="R367" i="2" l="1"/>
  <c r="S367" i="2" s="1"/>
  <c r="T367" i="2" s="1"/>
  <c r="V367" i="2" s="1"/>
  <c r="Q335" i="4"/>
  <c r="X367" i="2" l="1"/>
  <c r="Y367" i="2" s="1"/>
  <c r="Z367" i="2" s="1"/>
  <c r="N368" i="2"/>
  <c r="U367" i="2"/>
  <c r="N336" i="4"/>
  <c r="U336" i="4" s="1"/>
  <c r="O368" i="2" l="1"/>
  <c r="Q368" i="2" s="1"/>
  <c r="R336" i="4"/>
  <c r="O336" i="4"/>
  <c r="S336" i="4" s="1"/>
  <c r="T336" i="4" s="1"/>
  <c r="W336" i="4" s="1"/>
  <c r="P368" i="2" l="1"/>
  <c r="R368" i="2"/>
  <c r="S368" i="2" s="1"/>
  <c r="T368" i="2" s="1"/>
  <c r="V368" i="2" s="1"/>
  <c r="Q336" i="4"/>
  <c r="X368" i="2" l="1"/>
  <c r="Y368" i="2" s="1"/>
  <c r="Z368" i="2" s="1"/>
  <c r="N369" i="2"/>
  <c r="U368" i="2"/>
  <c r="N337" i="4"/>
  <c r="U337" i="4" s="1"/>
  <c r="O369" i="2" l="1"/>
  <c r="R337" i="4"/>
  <c r="O337" i="4"/>
  <c r="S337" i="4" s="1"/>
  <c r="T337" i="4" s="1"/>
  <c r="W337" i="4" s="1"/>
  <c r="Q369" i="2" l="1"/>
  <c r="R369" i="2"/>
  <c r="S369" i="2" s="1"/>
  <c r="T369" i="2" s="1"/>
  <c r="U369" i="2" s="1"/>
  <c r="Q337" i="4"/>
  <c r="V369" i="2" l="1"/>
  <c r="X369" i="2" l="1"/>
  <c r="Y369" i="2" s="1"/>
  <c r="Z369" i="2" s="1"/>
  <c r="N370" i="2"/>
  <c r="N338" i="4"/>
  <c r="U338" i="4" s="1"/>
  <c r="O370" i="2" l="1"/>
  <c r="R338" i="4"/>
  <c r="O338" i="4"/>
  <c r="Q338" i="4" s="1"/>
  <c r="Q370" i="2" l="1"/>
  <c r="R370" i="2"/>
  <c r="S370" i="2" s="1"/>
  <c r="T370" i="2" s="1"/>
  <c r="U370" i="2" s="1"/>
  <c r="S338" i="4"/>
  <c r="T338" i="4" s="1"/>
  <c r="W338" i="4" s="1"/>
  <c r="V370" i="2" l="1"/>
  <c r="N339" i="4"/>
  <c r="U339" i="4" s="1"/>
  <c r="X370" i="2" l="1"/>
  <c r="Y370" i="2" s="1"/>
  <c r="Z370" i="2" s="1"/>
  <c r="N371" i="2"/>
  <c r="R339" i="4"/>
  <c r="O339" i="4"/>
  <c r="S339" i="4" s="1"/>
  <c r="T339" i="4" s="1"/>
  <c r="W339" i="4" s="1"/>
  <c r="O371" i="2" l="1"/>
  <c r="Q339" i="4"/>
  <c r="Q371" i="2" l="1"/>
  <c r="R371" i="2"/>
  <c r="S371" i="2" s="1"/>
  <c r="T371" i="2" s="1"/>
  <c r="U371" i="2" s="1"/>
  <c r="V371" i="2" l="1"/>
  <c r="N340" i="4"/>
  <c r="U340" i="4" s="1"/>
  <c r="X371" i="2" l="1"/>
  <c r="Y371" i="2" s="1"/>
  <c r="Z371" i="2" s="1"/>
  <c r="N372" i="2"/>
  <c r="R340" i="4"/>
  <c r="O340" i="4"/>
  <c r="Q340" i="4" s="1"/>
  <c r="O372" i="2" l="1"/>
  <c r="S340" i="4"/>
  <c r="T340" i="4" s="1"/>
  <c r="W340" i="4" s="1"/>
  <c r="Q372" i="2" l="1"/>
  <c r="R372" i="2"/>
  <c r="S372" i="2" s="1"/>
  <c r="T372" i="2" s="1"/>
  <c r="U372" i="2" s="1"/>
  <c r="N341" i="4"/>
  <c r="U341" i="4" s="1"/>
  <c r="V372" i="2" l="1"/>
  <c r="R341" i="4"/>
  <c r="O341" i="4"/>
  <c r="Q341" i="4" s="1"/>
  <c r="X372" i="2" l="1"/>
  <c r="Y372" i="2" s="1"/>
  <c r="Z372" i="2" s="1"/>
  <c r="N373" i="2"/>
  <c r="S341" i="4"/>
  <c r="T341" i="4" s="1"/>
  <c r="W341" i="4" s="1"/>
  <c r="O373" i="2" l="1"/>
  <c r="N342" i="4"/>
  <c r="U342" i="4" s="1"/>
  <c r="Q373" i="2" l="1"/>
  <c r="R373" i="2"/>
  <c r="S373" i="2" s="1"/>
  <c r="T373" i="2" s="1"/>
  <c r="U373" i="2" s="1"/>
  <c r="R342" i="4"/>
  <c r="O342" i="4"/>
  <c r="Q342" i="4" s="1"/>
  <c r="V373" i="2" l="1"/>
  <c r="S342" i="4"/>
  <c r="T342" i="4" s="1"/>
  <c r="W342" i="4" s="1"/>
  <c r="X373" i="2" l="1"/>
  <c r="Y373" i="2" s="1"/>
  <c r="Z373" i="2" s="1"/>
  <c r="N374" i="2"/>
  <c r="N343" i="4"/>
  <c r="U343" i="4" s="1"/>
  <c r="O374" i="2" l="1"/>
  <c r="R343" i="4"/>
  <c r="O343" i="4"/>
  <c r="Q343" i="4" s="1"/>
  <c r="Q374" i="2" l="1"/>
  <c r="R374" i="2"/>
  <c r="S374" i="2" s="1"/>
  <c r="T374" i="2" s="1"/>
  <c r="U374" i="2" s="1"/>
  <c r="S343" i="4"/>
  <c r="T343" i="4" s="1"/>
  <c r="W343" i="4" s="1"/>
  <c r="V374" i="2" l="1"/>
  <c r="N344" i="4"/>
  <c r="U344" i="4" s="1"/>
  <c r="X374" i="2" l="1"/>
  <c r="Y374" i="2" s="1"/>
  <c r="Z374" i="2" s="1"/>
  <c r="N375" i="2"/>
  <c r="R344" i="4"/>
  <c r="O344" i="4"/>
  <c r="S344" i="4" s="1"/>
  <c r="T344" i="4" s="1"/>
  <c r="W344" i="4" s="1"/>
  <c r="O375" i="2" l="1"/>
  <c r="Q344" i="4"/>
  <c r="P344" i="4"/>
  <c r="R375" i="2" l="1"/>
  <c r="S375" i="2" s="1"/>
  <c r="T375" i="2" s="1"/>
  <c r="U375" i="2" s="1"/>
  <c r="Q375" i="2"/>
  <c r="V375" i="2" l="1"/>
  <c r="X375" i="2" s="1"/>
  <c r="Y375" i="2" s="1"/>
  <c r="Z375" i="2" s="1"/>
  <c r="N345" i="4"/>
  <c r="U345" i="4" s="1"/>
  <c r="N376" i="2" l="1"/>
  <c r="O376" i="2"/>
  <c r="Q376" i="2" s="1"/>
  <c r="R345" i="4"/>
  <c r="O345" i="4"/>
  <c r="S345" i="4" s="1"/>
  <c r="T345" i="4" s="1"/>
  <c r="W345" i="4" s="1"/>
  <c r="R376" i="2" l="1"/>
  <c r="S376" i="2" s="1"/>
  <c r="T376" i="2" s="1"/>
  <c r="V376" i="2" s="1"/>
  <c r="Q345" i="4"/>
  <c r="X376" i="2" l="1"/>
  <c r="Y376" i="2" s="1"/>
  <c r="Z376" i="2" s="1"/>
  <c r="N377" i="2"/>
  <c r="U376" i="2"/>
  <c r="N346" i="4"/>
  <c r="U346" i="4" s="1"/>
  <c r="O377" i="2" l="1"/>
  <c r="Q377" i="2" s="1"/>
  <c r="R346" i="4"/>
  <c r="O346" i="4"/>
  <c r="S346" i="4" s="1"/>
  <c r="T346" i="4" s="1"/>
  <c r="W346" i="4" s="1"/>
  <c r="R377" i="2" l="1"/>
  <c r="S377" i="2" s="1"/>
  <c r="T377" i="2" s="1"/>
  <c r="U377" i="2" s="1"/>
  <c r="Q346" i="4"/>
  <c r="V377" i="2" l="1"/>
  <c r="N347" i="4"/>
  <c r="U347" i="4" s="1"/>
  <c r="X377" i="2" l="1"/>
  <c r="Y377" i="2" s="1"/>
  <c r="Z377" i="2" s="1"/>
  <c r="N378" i="2"/>
  <c r="R347" i="4"/>
  <c r="O347" i="4"/>
  <c r="S347" i="4" s="1"/>
  <c r="T347" i="4" s="1"/>
  <c r="W347" i="4" s="1"/>
  <c r="O378" i="2" l="1"/>
  <c r="Q378" i="2"/>
  <c r="Q347" i="4"/>
  <c r="R378" i="2" l="1"/>
  <c r="S378" i="2" s="1"/>
  <c r="T378" i="2" s="1"/>
  <c r="U378" i="2" s="1"/>
  <c r="N348" i="4"/>
  <c r="U348" i="4" s="1"/>
  <c r="V378" i="2" l="1"/>
  <c r="R348" i="4"/>
  <c r="O348" i="4"/>
  <c r="S348" i="4" s="1"/>
  <c r="T348" i="4" s="1"/>
  <c r="W348" i="4" s="1"/>
  <c r="X378" i="2" l="1"/>
  <c r="Y378" i="2" s="1"/>
  <c r="Z378" i="2" s="1"/>
  <c r="N379" i="2"/>
  <c r="Q348" i="4"/>
  <c r="O379" i="2" l="1"/>
  <c r="Q379" i="2" l="1"/>
  <c r="R379" i="2"/>
  <c r="S379" i="2" s="1"/>
  <c r="T379" i="2" s="1"/>
  <c r="U379" i="2" s="1"/>
  <c r="N349" i="4"/>
  <c r="U349" i="4" s="1"/>
  <c r="V379" i="2" l="1"/>
  <c r="R349" i="4"/>
  <c r="O349" i="4"/>
  <c r="S349" i="4" s="1"/>
  <c r="T349" i="4" s="1"/>
  <c r="W349" i="4" s="1"/>
  <c r="N380" i="2" l="1"/>
  <c r="X379" i="2"/>
  <c r="Y379" i="2" s="1"/>
  <c r="Z379" i="2" s="1"/>
  <c r="Q349" i="4"/>
  <c r="O380" i="2" l="1"/>
  <c r="Q380" i="2" l="1"/>
  <c r="P380" i="2"/>
  <c r="R380" i="2"/>
  <c r="S380" i="2" s="1"/>
  <c r="T380" i="2" s="1"/>
  <c r="U380" i="2" s="1"/>
  <c r="N350" i="4"/>
  <c r="U350" i="4" s="1"/>
  <c r="V380" i="2" l="1"/>
  <c r="R350" i="4"/>
  <c r="O350" i="4"/>
  <c r="Q350" i="4" s="1"/>
  <c r="X380" i="2" l="1"/>
  <c r="Y380" i="2" s="1"/>
  <c r="Z380" i="2" s="1"/>
  <c r="N381" i="2"/>
  <c r="S350" i="4"/>
  <c r="T350" i="4" s="1"/>
  <c r="W350" i="4" s="1"/>
  <c r="O381" i="2" l="1"/>
  <c r="N351" i="4"/>
  <c r="U351" i="4" s="1"/>
  <c r="Q381" i="2" l="1"/>
  <c r="R381" i="2"/>
  <c r="S381" i="2" s="1"/>
  <c r="T381" i="2" s="1"/>
  <c r="U381" i="2" s="1"/>
  <c r="R351" i="4"/>
  <c r="O351" i="4"/>
  <c r="Q351" i="4" s="1"/>
  <c r="V381" i="2" l="1"/>
  <c r="S351" i="4"/>
  <c r="T351" i="4" s="1"/>
  <c r="W351" i="4" s="1"/>
  <c r="X381" i="2" l="1"/>
  <c r="Y381" i="2" s="1"/>
  <c r="Z381" i="2" s="1"/>
  <c r="N382" i="2"/>
  <c r="N352" i="4"/>
  <c r="U352" i="4" s="1"/>
  <c r="O382" i="2" l="1"/>
  <c r="R352" i="4"/>
  <c r="O352" i="4"/>
  <c r="S352" i="4" s="1"/>
  <c r="T352" i="4" s="1"/>
  <c r="W352" i="4" s="1"/>
  <c r="Q382" i="2" l="1"/>
  <c r="R382" i="2"/>
  <c r="S382" i="2" s="1"/>
  <c r="T382" i="2" s="1"/>
  <c r="U382" i="2" s="1"/>
  <c r="Q352" i="4"/>
  <c r="V382" i="2" l="1"/>
  <c r="X382" i="2" l="1"/>
  <c r="Y382" i="2" s="1"/>
  <c r="Z382" i="2" s="1"/>
  <c r="N383" i="2"/>
  <c r="N353" i="4"/>
  <c r="U353" i="4" s="1"/>
  <c r="O383" i="2" l="1"/>
  <c r="R353" i="4"/>
  <c r="O353" i="4"/>
  <c r="S353" i="4" s="1"/>
  <c r="T353" i="4" s="1"/>
  <c r="W353" i="4" s="1"/>
  <c r="Q383" i="2" l="1"/>
  <c r="R383" i="2"/>
  <c r="S383" i="2" s="1"/>
  <c r="T383" i="2" s="1"/>
  <c r="U383" i="2" s="1"/>
  <c r="Q353" i="4"/>
  <c r="V383" i="2" l="1"/>
  <c r="X383" i="2" l="1"/>
  <c r="Y383" i="2" s="1"/>
  <c r="Z383" i="2" s="1"/>
  <c r="N384" i="2"/>
  <c r="N354" i="4"/>
  <c r="U354" i="4" s="1"/>
  <c r="O384" i="2" l="1"/>
  <c r="R354" i="4"/>
  <c r="O354" i="4"/>
  <c r="S354" i="4" s="1"/>
  <c r="T354" i="4" s="1"/>
  <c r="W354" i="4" s="1"/>
  <c r="Q384" i="2" l="1"/>
  <c r="R384" i="2"/>
  <c r="S384" i="2" s="1"/>
  <c r="T384" i="2" s="1"/>
  <c r="U384" i="2" s="1"/>
  <c r="Q354" i="4"/>
  <c r="V384" i="2" l="1"/>
  <c r="X384" i="2" l="1"/>
  <c r="Y384" i="2" s="1"/>
  <c r="Z384" i="2" s="1"/>
  <c r="N385" i="2"/>
  <c r="N355" i="4"/>
  <c r="U355" i="4" s="1"/>
  <c r="O385" i="2" l="1"/>
  <c r="R355" i="4"/>
  <c r="O355" i="4"/>
  <c r="S355" i="4" s="1"/>
  <c r="T355" i="4" s="1"/>
  <c r="W355" i="4" s="1"/>
  <c r="Q385" i="2" l="1"/>
  <c r="R385" i="2"/>
  <c r="S385" i="2" s="1"/>
  <c r="T385" i="2" s="1"/>
  <c r="U385" i="2" s="1"/>
  <c r="Q355" i="4"/>
  <c r="V385" i="2" l="1"/>
  <c r="N356" i="4"/>
  <c r="U356" i="4" s="1"/>
  <c r="X385" i="2" l="1"/>
  <c r="Y385" i="2" s="1"/>
  <c r="Z385" i="2" s="1"/>
  <c r="N386" i="2"/>
  <c r="R356" i="4"/>
  <c r="O356" i="4"/>
  <c r="S356" i="4" s="1"/>
  <c r="T356" i="4" s="1"/>
  <c r="W356" i="4" s="1"/>
  <c r="O386" i="2" l="1"/>
  <c r="Q356" i="4"/>
  <c r="P356" i="4"/>
  <c r="Q386" i="2" l="1"/>
  <c r="R386" i="2"/>
  <c r="S386" i="2" s="1"/>
  <c r="T386" i="2" s="1"/>
  <c r="U386" i="2" s="1"/>
  <c r="V386" i="2" l="1"/>
  <c r="N357" i="4"/>
  <c r="U357" i="4" s="1"/>
  <c r="N387" i="2" l="1"/>
  <c r="X386" i="2"/>
  <c r="Y386" i="2" s="1"/>
  <c r="Z386" i="2" s="1"/>
  <c r="R357" i="4"/>
  <c r="O357" i="4"/>
  <c r="S357" i="4" s="1"/>
  <c r="T357" i="4" s="1"/>
  <c r="W357" i="4" s="1"/>
  <c r="O387" i="2" l="1"/>
  <c r="Q357" i="4"/>
  <c r="Q387" i="2" l="1"/>
  <c r="R387" i="2"/>
  <c r="S387" i="2" s="1"/>
  <c r="T387" i="2" s="1"/>
  <c r="U387" i="2" s="1"/>
  <c r="V387" i="2" l="1"/>
  <c r="N358" i="4"/>
  <c r="U358" i="4" s="1"/>
  <c r="X387" i="2" l="1"/>
  <c r="Y387" i="2" s="1"/>
  <c r="Z387" i="2" s="1"/>
  <c r="N388" i="2"/>
  <c r="R358" i="4"/>
  <c r="O358" i="4"/>
  <c r="S358" i="4" s="1"/>
  <c r="T358" i="4" s="1"/>
  <c r="W358" i="4" s="1"/>
  <c r="O388" i="2" l="1"/>
  <c r="Q388" i="2" s="1"/>
  <c r="Q358" i="4"/>
  <c r="R388" i="2" l="1"/>
  <c r="S388" i="2" s="1"/>
  <c r="T388" i="2" s="1"/>
  <c r="U388" i="2" s="1"/>
  <c r="V388" i="2" l="1"/>
  <c r="N359" i="4"/>
  <c r="U359" i="4" s="1"/>
  <c r="X388" i="2" l="1"/>
  <c r="Y388" i="2" s="1"/>
  <c r="Z388" i="2" s="1"/>
  <c r="N389" i="2"/>
  <c r="R359" i="4"/>
  <c r="O359" i="4"/>
  <c r="S359" i="4" s="1"/>
  <c r="T359" i="4" s="1"/>
  <c r="W359" i="4" s="1"/>
  <c r="O389" i="2" l="1"/>
  <c r="Q389" i="2" s="1"/>
  <c r="Q359" i="4"/>
  <c r="R389" i="2" l="1"/>
  <c r="S389" i="2" s="1"/>
  <c r="T389" i="2" s="1"/>
  <c r="V389" i="2" s="1"/>
  <c r="X389" i="2" l="1"/>
  <c r="Y389" i="2" s="1"/>
  <c r="Z389" i="2" s="1"/>
  <c r="N390" i="2"/>
  <c r="U389" i="2"/>
  <c r="N360" i="4"/>
  <c r="U360" i="4" s="1"/>
  <c r="O390" i="2" l="1"/>
  <c r="Q390" i="2" s="1"/>
  <c r="R360" i="4"/>
  <c r="O360" i="4"/>
  <c r="S360" i="4" s="1"/>
  <c r="T360" i="4" s="1"/>
  <c r="W360" i="4" s="1"/>
  <c r="R390" i="2" l="1"/>
  <c r="S390" i="2" s="1"/>
  <c r="T390" i="2" s="1"/>
  <c r="U390" i="2" s="1"/>
  <c r="Q360" i="4"/>
  <c r="V390" i="2" l="1"/>
  <c r="X390" i="2"/>
  <c r="Y390" i="2" s="1"/>
  <c r="Z390" i="2" s="1"/>
  <c r="N391" i="2"/>
  <c r="O391" i="2" l="1"/>
  <c r="Q391" i="2" s="1"/>
  <c r="N361" i="4"/>
  <c r="U361" i="4" s="1"/>
  <c r="R391" i="2" l="1"/>
  <c r="S391" i="2" s="1"/>
  <c r="T391" i="2" s="1"/>
  <c r="V391" i="2" s="1"/>
  <c r="R361" i="4"/>
  <c r="O361" i="4"/>
  <c r="S361" i="4" s="1"/>
  <c r="T361" i="4" s="1"/>
  <c r="W361" i="4" s="1"/>
  <c r="X391" i="2" l="1"/>
  <c r="Y391" i="2" s="1"/>
  <c r="Z391" i="2" s="1"/>
  <c r="N392" i="2"/>
  <c r="U391" i="2"/>
  <c r="Q361" i="4"/>
  <c r="O392" i="2" l="1"/>
  <c r="Q392" i="2" s="1"/>
  <c r="P392" i="2" l="1"/>
  <c r="R392" i="2"/>
  <c r="S392" i="2" s="1"/>
  <c r="T392" i="2" s="1"/>
  <c r="U392" i="2" s="1"/>
  <c r="N362" i="4"/>
  <c r="U362" i="4" s="1"/>
  <c r="V392" i="2" l="1"/>
  <c r="R362" i="4"/>
  <c r="O362" i="4"/>
  <c r="S362" i="4" s="1"/>
  <c r="T362" i="4" s="1"/>
  <c r="W362" i="4" s="1"/>
  <c r="X392" i="2" l="1"/>
  <c r="Y392" i="2" s="1"/>
  <c r="Z392" i="2" s="1"/>
  <c r="N393" i="2"/>
  <c r="Q362" i="4"/>
  <c r="O393" i="2" l="1"/>
  <c r="N363" i="4"/>
  <c r="U363" i="4" s="1"/>
  <c r="Q393" i="2" l="1"/>
  <c r="R393" i="2"/>
  <c r="S393" i="2" s="1"/>
  <c r="T393" i="2" s="1"/>
  <c r="U393" i="2" s="1"/>
  <c r="R363" i="4"/>
  <c r="O363" i="4"/>
  <c r="S363" i="4" s="1"/>
  <c r="T363" i="4" s="1"/>
  <c r="W363" i="4" s="1"/>
  <c r="V393" i="2" l="1"/>
  <c r="Q363" i="4"/>
  <c r="X393" i="2" l="1"/>
  <c r="Y393" i="2" s="1"/>
  <c r="Z393" i="2" s="1"/>
  <c r="N394" i="2"/>
  <c r="O394" i="2" l="1"/>
  <c r="N364" i="4"/>
  <c r="U364" i="4" s="1"/>
  <c r="Q394" i="2" l="1"/>
  <c r="R394" i="2"/>
  <c r="S394" i="2" s="1"/>
  <c r="T394" i="2" s="1"/>
  <c r="U394" i="2" s="1"/>
  <c r="R364" i="4"/>
  <c r="O364" i="4"/>
  <c r="S364" i="4" s="1"/>
  <c r="V394" i="2" l="1"/>
  <c r="T364" i="4"/>
  <c r="W364" i="4" s="1"/>
  <c r="Q364" i="4"/>
  <c r="X394" i="2" l="1"/>
  <c r="Y394" i="2" s="1"/>
  <c r="Z394" i="2" s="1"/>
  <c r="N395" i="2"/>
  <c r="O395" i="2" l="1"/>
  <c r="N365" i="4"/>
  <c r="U365" i="4" s="1"/>
  <c r="Q395" i="2" l="1"/>
  <c r="R395" i="2"/>
  <c r="S395" i="2" s="1"/>
  <c r="T395" i="2" s="1"/>
  <c r="U395" i="2" s="1"/>
  <c r="R365" i="4"/>
  <c r="O365" i="4"/>
  <c r="S365" i="4" s="1"/>
  <c r="T365" i="4" s="1"/>
  <c r="W365" i="4" s="1"/>
  <c r="V395" i="2" l="1"/>
  <c r="Q365" i="4"/>
  <c r="X395" i="2" l="1"/>
  <c r="Y395" i="2" s="1"/>
  <c r="Z395" i="2" s="1"/>
  <c r="N396" i="2"/>
  <c r="O396" i="2" l="1"/>
  <c r="N366" i="4"/>
  <c r="U366" i="4" s="1"/>
  <c r="Q396" i="2" l="1"/>
  <c r="R396" i="2"/>
  <c r="S396" i="2" s="1"/>
  <c r="T396" i="2" s="1"/>
  <c r="U396" i="2" s="1"/>
  <c r="R366" i="4"/>
  <c r="O366" i="4"/>
  <c r="Q366" i="4" s="1"/>
  <c r="V396" i="2" l="1"/>
  <c r="S366" i="4"/>
  <c r="T366" i="4" s="1"/>
  <c r="W366" i="4" s="1"/>
  <c r="N367" i="4"/>
  <c r="U367" i="4" s="1"/>
  <c r="X396" i="2" l="1"/>
  <c r="Y396" i="2" s="1"/>
  <c r="Z396" i="2" s="1"/>
  <c r="N397" i="2"/>
  <c r="R367" i="4"/>
  <c r="O367" i="4"/>
  <c r="S367" i="4" s="1"/>
  <c r="T367" i="4" s="1"/>
  <c r="W367" i="4" s="1"/>
  <c r="O397" i="2" l="1"/>
  <c r="Q367" i="4"/>
  <c r="Q397" i="2" l="1"/>
  <c r="R397" i="2"/>
  <c r="S397" i="2" s="1"/>
  <c r="T397" i="2" s="1"/>
  <c r="U397" i="2" s="1"/>
  <c r="V397" i="2" l="1"/>
  <c r="N368" i="4"/>
  <c r="U368" i="4" s="1"/>
  <c r="X397" i="2" l="1"/>
  <c r="Y397" i="2" s="1"/>
  <c r="Z397" i="2" s="1"/>
  <c r="N398" i="2"/>
  <c r="R368" i="4"/>
  <c r="O368" i="4"/>
  <c r="S368" i="4" s="1"/>
  <c r="T368" i="4" s="1"/>
  <c r="W368" i="4" s="1"/>
  <c r="O398" i="2" l="1"/>
  <c r="Q368" i="4"/>
  <c r="P368" i="4"/>
  <c r="Q398" i="2" l="1"/>
  <c r="R398" i="2"/>
  <c r="S398" i="2" s="1"/>
  <c r="T398" i="2" s="1"/>
  <c r="U398" i="2" s="1"/>
  <c r="V398" i="2" l="1"/>
  <c r="N369" i="4"/>
  <c r="U369" i="4" s="1"/>
  <c r="N399" i="2" l="1"/>
  <c r="X398" i="2"/>
  <c r="Y398" i="2" s="1"/>
  <c r="Z398" i="2" s="1"/>
  <c r="R369" i="4"/>
  <c r="O369" i="4"/>
  <c r="S369" i="4" s="1"/>
  <c r="T369" i="4" s="1"/>
  <c r="W369" i="4" s="1"/>
  <c r="O399" i="2" l="1"/>
  <c r="Q369" i="4"/>
  <c r="Q399" i="2" l="1"/>
  <c r="R399" i="2"/>
  <c r="S399" i="2" s="1"/>
  <c r="T399" i="2" s="1"/>
  <c r="U399" i="2" s="1"/>
  <c r="V399" i="2" l="1"/>
  <c r="N370" i="4"/>
  <c r="U370" i="4" s="1"/>
  <c r="X399" i="2" l="1"/>
  <c r="Y399" i="2" s="1"/>
  <c r="Z399" i="2" s="1"/>
  <c r="N400" i="2"/>
  <c r="R370" i="4"/>
  <c r="O370" i="4"/>
  <c r="S370" i="4" s="1"/>
  <c r="T370" i="4" s="1"/>
  <c r="W370" i="4" s="1"/>
  <c r="O400" i="2" l="1"/>
  <c r="Q400" i="2" s="1"/>
  <c r="Q370" i="4"/>
  <c r="R400" i="2" l="1"/>
  <c r="S400" i="2" s="1"/>
  <c r="T400" i="2" s="1"/>
  <c r="U400" i="2" s="1"/>
  <c r="V400" i="2" l="1"/>
  <c r="N371" i="4"/>
  <c r="U371" i="4" s="1"/>
  <c r="X400" i="2" l="1"/>
  <c r="Y400" i="2" s="1"/>
  <c r="Z400" i="2" s="1"/>
  <c r="N401" i="2"/>
  <c r="R371" i="4"/>
  <c r="O371" i="4"/>
  <c r="S371" i="4" s="1"/>
  <c r="T371" i="4" s="1"/>
  <c r="W371" i="4" s="1"/>
  <c r="O401" i="2" l="1"/>
  <c r="Q401" i="2" s="1"/>
  <c r="Q371" i="4"/>
  <c r="R401" i="2" l="1"/>
  <c r="S401" i="2" s="1"/>
  <c r="T401" i="2" s="1"/>
  <c r="V401" i="2" s="1"/>
  <c r="X401" i="2" l="1"/>
  <c r="Y401" i="2" s="1"/>
  <c r="Z401" i="2" s="1"/>
  <c r="N402" i="2"/>
  <c r="U401" i="2"/>
  <c r="N372" i="4"/>
  <c r="U372" i="4" s="1"/>
  <c r="O402" i="2" l="1"/>
  <c r="Q402" i="2" s="1"/>
  <c r="R372" i="4"/>
  <c r="O372" i="4"/>
  <c r="S372" i="4" s="1"/>
  <c r="T372" i="4" s="1"/>
  <c r="W372" i="4" s="1"/>
  <c r="R402" i="2" l="1"/>
  <c r="S402" i="2" s="1"/>
  <c r="T402" i="2" s="1"/>
  <c r="V402" i="2" s="1"/>
  <c r="Q372" i="4"/>
  <c r="X402" i="2" l="1"/>
  <c r="Y402" i="2" s="1"/>
  <c r="Z402" i="2" s="1"/>
  <c r="N403" i="2"/>
  <c r="U402" i="2"/>
  <c r="O403" i="2" l="1"/>
  <c r="N373" i="4"/>
  <c r="U373" i="4" s="1"/>
  <c r="Q403" i="2" l="1"/>
  <c r="R403" i="2"/>
  <c r="S403" i="2" s="1"/>
  <c r="T403" i="2" s="1"/>
  <c r="U403" i="2" s="1"/>
  <c r="R373" i="4"/>
  <c r="O373" i="4"/>
  <c r="S373" i="4" s="1"/>
  <c r="T373" i="4" s="1"/>
  <c r="W373" i="4" s="1"/>
  <c r="V403" i="2" l="1"/>
  <c r="Q373" i="4"/>
  <c r="X403" i="2" l="1"/>
  <c r="Y403" i="2" s="1"/>
  <c r="Z403" i="2" s="1"/>
  <c r="N404" i="2"/>
  <c r="O404" i="2" l="1"/>
  <c r="N374" i="4"/>
  <c r="U374" i="4" s="1"/>
  <c r="P404" i="2" l="1"/>
  <c r="R404" i="2"/>
  <c r="S404" i="2" s="1"/>
  <c r="T404" i="2" s="1"/>
  <c r="U404" i="2" s="1"/>
  <c r="Q404" i="2"/>
  <c r="R374" i="4"/>
  <c r="O374" i="4"/>
  <c r="S374" i="4" s="1"/>
  <c r="T374" i="4" s="1"/>
  <c r="W374" i="4" s="1"/>
  <c r="V404" i="2" l="1"/>
  <c r="Q374" i="4"/>
  <c r="X404" i="2" l="1"/>
  <c r="Y404" i="2" s="1"/>
  <c r="Z404" i="2" s="1"/>
  <c r="N405" i="2"/>
  <c r="O405" i="2" l="1"/>
  <c r="N375" i="4"/>
  <c r="U375" i="4" s="1"/>
  <c r="Q405" i="2" l="1"/>
  <c r="R405" i="2"/>
  <c r="S405" i="2" s="1"/>
  <c r="T405" i="2" s="1"/>
  <c r="U405" i="2" s="1"/>
  <c r="R375" i="4"/>
  <c r="O375" i="4"/>
  <c r="S375" i="4" s="1"/>
  <c r="T375" i="4" s="1"/>
  <c r="W375" i="4" s="1"/>
  <c r="V405" i="2" l="1"/>
  <c r="Q375" i="4"/>
  <c r="X405" i="2" l="1"/>
  <c r="Y405" i="2" s="1"/>
  <c r="Z405" i="2" s="1"/>
  <c r="N406" i="2"/>
  <c r="N376" i="4"/>
  <c r="U376" i="4" s="1"/>
  <c r="O406" i="2" l="1"/>
  <c r="R376" i="4"/>
  <c r="O376" i="4"/>
  <c r="S376" i="4" s="1"/>
  <c r="T376" i="4" s="1"/>
  <c r="W376" i="4" s="1"/>
  <c r="Q406" i="2" l="1"/>
  <c r="R406" i="2"/>
  <c r="S406" i="2" s="1"/>
  <c r="T406" i="2" s="1"/>
  <c r="U406" i="2" s="1"/>
  <c r="Q376" i="4"/>
  <c r="V406" i="2" l="1"/>
  <c r="X406" i="2" l="1"/>
  <c r="Y406" i="2" s="1"/>
  <c r="Z406" i="2" s="1"/>
  <c r="N407" i="2"/>
  <c r="N377" i="4"/>
  <c r="U377" i="4" s="1"/>
  <c r="O407" i="2" l="1"/>
  <c r="R377" i="4"/>
  <c r="O377" i="4"/>
  <c r="S377" i="4" s="1"/>
  <c r="T377" i="4" s="1"/>
  <c r="W377" i="4" s="1"/>
  <c r="Q407" i="2" l="1"/>
  <c r="R407" i="2"/>
  <c r="S407" i="2" s="1"/>
  <c r="T407" i="2" s="1"/>
  <c r="U407" i="2" s="1"/>
  <c r="Q377" i="4"/>
  <c r="N378" i="4" s="1"/>
  <c r="U378" i="4" s="1"/>
  <c r="V407" i="2" l="1"/>
  <c r="R378" i="4"/>
  <c r="O378" i="4"/>
  <c r="S378" i="4" s="1"/>
  <c r="T378" i="4" s="1"/>
  <c r="W378" i="4" s="1"/>
  <c r="X407" i="2" l="1"/>
  <c r="Y407" i="2" s="1"/>
  <c r="Z407" i="2" s="1"/>
  <c r="N408" i="2"/>
  <c r="Q378" i="4"/>
  <c r="N379" i="4"/>
  <c r="U379" i="4" s="1"/>
  <c r="O408" i="2" l="1"/>
  <c r="R379" i="4"/>
  <c r="O379" i="4"/>
  <c r="S379" i="4" s="1"/>
  <c r="T379" i="4" s="1"/>
  <c r="W379" i="4" s="1"/>
  <c r="Q408" i="2" l="1"/>
  <c r="R408" i="2"/>
  <c r="S408" i="2" s="1"/>
  <c r="T408" i="2" s="1"/>
  <c r="U408" i="2" s="1"/>
  <c r="Q379" i="4"/>
  <c r="V408" i="2" l="1"/>
  <c r="N380" i="4"/>
  <c r="U380" i="4" s="1"/>
  <c r="X408" i="2" l="1"/>
  <c r="Y408" i="2" s="1"/>
  <c r="Z408" i="2" s="1"/>
  <c r="N409" i="2"/>
  <c r="R380" i="4"/>
  <c r="O380" i="4"/>
  <c r="S380" i="4" s="1"/>
  <c r="T380" i="4" s="1"/>
  <c r="W380" i="4" s="1"/>
  <c r="O409" i="2" l="1"/>
  <c r="Q380" i="4"/>
  <c r="P380" i="4"/>
  <c r="Q409" i="2" l="1"/>
  <c r="R409" i="2"/>
  <c r="S409" i="2" s="1"/>
  <c r="T409" i="2" s="1"/>
  <c r="U409" i="2" s="1"/>
  <c r="N381" i="4"/>
  <c r="U381" i="4" s="1"/>
  <c r="V409" i="2" l="1"/>
  <c r="R381" i="4"/>
  <c r="O381" i="4"/>
  <c r="S381" i="4" s="1"/>
  <c r="T381" i="4" s="1"/>
  <c r="W381" i="4" s="1"/>
  <c r="X409" i="2" l="1"/>
  <c r="Y409" i="2" s="1"/>
  <c r="Z409" i="2" s="1"/>
  <c r="N410" i="2"/>
  <c r="Q381" i="4"/>
  <c r="O410" i="2" l="1"/>
  <c r="N382" i="4"/>
  <c r="U382" i="4" s="1"/>
  <c r="Q410" i="2" l="1"/>
  <c r="R410" i="2"/>
  <c r="S410" i="2" s="1"/>
  <c r="T410" i="2" s="1"/>
  <c r="U410" i="2" s="1"/>
  <c r="R382" i="4"/>
  <c r="O382" i="4"/>
  <c r="S382" i="4" s="1"/>
  <c r="T382" i="4" s="1"/>
  <c r="W382" i="4" s="1"/>
  <c r="V410" i="2" l="1"/>
  <c r="Q382" i="4"/>
  <c r="X410" i="2" l="1"/>
  <c r="Y410" i="2" s="1"/>
  <c r="Z410" i="2" s="1"/>
  <c r="N411" i="2"/>
  <c r="N383" i="4"/>
  <c r="U383" i="4" s="1"/>
  <c r="O411" i="2" l="1"/>
  <c r="R383" i="4"/>
  <c r="O383" i="4"/>
  <c r="S383" i="4" s="1"/>
  <c r="T383" i="4" s="1"/>
  <c r="W383" i="4" s="1"/>
  <c r="R411" i="2" l="1"/>
  <c r="S411" i="2" s="1"/>
  <c r="T411" i="2" s="1"/>
  <c r="U411" i="2" s="1"/>
  <c r="Q411" i="2"/>
  <c r="Q383" i="4"/>
  <c r="V411" i="2" l="1"/>
  <c r="X411" i="2" s="1"/>
  <c r="Y411" i="2" s="1"/>
  <c r="Z411" i="2" s="1"/>
  <c r="N384" i="4"/>
  <c r="U384" i="4" s="1"/>
  <c r="N412" i="2" l="1"/>
  <c r="O412" i="2"/>
  <c r="Q412" i="2" s="1"/>
  <c r="R384" i="4"/>
  <c r="O384" i="4"/>
  <c r="S384" i="4" s="1"/>
  <c r="T384" i="4" s="1"/>
  <c r="W384" i="4" s="1"/>
  <c r="R412" i="2" l="1"/>
  <c r="S412" i="2" s="1"/>
  <c r="T412" i="2" s="1"/>
  <c r="V412" i="2" s="1"/>
  <c r="Q384" i="4"/>
  <c r="X412" i="2" l="1"/>
  <c r="Y412" i="2" s="1"/>
  <c r="Z412" i="2" s="1"/>
  <c r="N413" i="2"/>
  <c r="U412" i="2"/>
  <c r="N385" i="4"/>
  <c r="U385" i="4" s="1"/>
  <c r="O413" i="2" l="1"/>
  <c r="Q413" i="2" s="1"/>
  <c r="R385" i="4"/>
  <c r="O385" i="4"/>
  <c r="S385" i="4" s="1"/>
  <c r="T385" i="4" s="1"/>
  <c r="W385" i="4" s="1"/>
  <c r="R413" i="2" l="1"/>
  <c r="S413" i="2" s="1"/>
  <c r="T413" i="2" s="1"/>
  <c r="U413" i="2" s="1"/>
  <c r="Q385" i="4"/>
  <c r="V413" i="2" l="1"/>
  <c r="X413" i="2"/>
  <c r="Y413" i="2" s="1"/>
  <c r="Z413" i="2" s="1"/>
  <c r="N414" i="2"/>
  <c r="N386" i="4"/>
  <c r="U386" i="4" s="1"/>
  <c r="O414" i="2" l="1"/>
  <c r="R386" i="4"/>
  <c r="O386" i="4"/>
  <c r="S386" i="4" s="1"/>
  <c r="T386" i="4" s="1"/>
  <c r="W386" i="4" s="1"/>
  <c r="Q414" i="2" l="1"/>
  <c r="R414" i="2"/>
  <c r="S414" i="2" s="1"/>
  <c r="T414" i="2" s="1"/>
  <c r="U414" i="2" s="1"/>
  <c r="Q386" i="4"/>
  <c r="V414" i="2" l="1"/>
  <c r="N387" i="4"/>
  <c r="U387" i="4" s="1"/>
  <c r="X414" i="2" l="1"/>
  <c r="Y414" i="2" s="1"/>
  <c r="Z414" i="2" s="1"/>
  <c r="N415" i="2"/>
  <c r="R387" i="4"/>
  <c r="O387" i="4"/>
  <c r="S387" i="4" s="1"/>
  <c r="T387" i="4" s="1"/>
  <c r="W387" i="4" s="1"/>
  <c r="O415" i="2" l="1"/>
  <c r="Q415" i="2" s="1"/>
  <c r="Q387" i="4"/>
  <c r="R415" i="2" l="1"/>
  <c r="S415" i="2" s="1"/>
  <c r="T415" i="2" s="1"/>
  <c r="U415" i="2" s="1"/>
  <c r="N388" i="4"/>
  <c r="U388" i="4" s="1"/>
  <c r="V415" i="2" l="1"/>
  <c r="R388" i="4"/>
  <c r="O388" i="4"/>
  <c r="S388" i="4" s="1"/>
  <c r="T388" i="4" s="1"/>
  <c r="W388" i="4" s="1"/>
  <c r="X415" i="2" l="1"/>
  <c r="Y415" i="2" s="1"/>
  <c r="Z415" i="2" s="1"/>
  <c r="N416" i="2"/>
  <c r="Q388" i="4"/>
  <c r="N389" i="4" s="1"/>
  <c r="U389" i="4" s="1"/>
  <c r="O416" i="2" l="1"/>
  <c r="Q416" i="2" s="1"/>
  <c r="R389" i="4"/>
  <c r="O389" i="4"/>
  <c r="S389" i="4" s="1"/>
  <c r="P416" i="2" l="1"/>
  <c r="R416" i="2"/>
  <c r="S416" i="2" s="1"/>
  <c r="T416" i="2" s="1"/>
  <c r="U416" i="2" s="1"/>
  <c r="T389" i="4"/>
  <c r="W389" i="4" s="1"/>
  <c r="Q389" i="4"/>
  <c r="V416" i="2" l="1"/>
  <c r="N390" i="4"/>
  <c r="U390" i="4" s="1"/>
  <c r="R390" i="4"/>
  <c r="O390" i="4"/>
  <c r="S390" i="4" s="1"/>
  <c r="T390" i="4" s="1"/>
  <c r="W390" i="4" s="1"/>
  <c r="X416" i="2" l="1"/>
  <c r="Y416" i="2" s="1"/>
  <c r="Z416" i="2" s="1"/>
  <c r="N417" i="2"/>
  <c r="Q390" i="4"/>
  <c r="O417" i="2" l="1"/>
  <c r="N391" i="4"/>
  <c r="U391" i="4" s="1"/>
  <c r="Q417" i="2" l="1"/>
  <c r="R417" i="2"/>
  <c r="S417" i="2" s="1"/>
  <c r="T417" i="2" s="1"/>
  <c r="U417" i="2" s="1"/>
  <c r="R391" i="4"/>
  <c r="O391" i="4"/>
  <c r="S391" i="4" s="1"/>
  <c r="T391" i="4" s="1"/>
  <c r="W391" i="4" s="1"/>
  <c r="V417" i="2" l="1"/>
  <c r="Q391" i="4"/>
  <c r="X417" i="2" l="1"/>
  <c r="Y417" i="2" s="1"/>
  <c r="Z417" i="2" s="1"/>
  <c r="N418" i="2"/>
  <c r="N392" i="4"/>
  <c r="U392" i="4" s="1"/>
  <c r="O418" i="2" l="1"/>
  <c r="R392" i="4"/>
  <c r="O392" i="4"/>
  <c r="S392" i="4" s="1"/>
  <c r="Q418" i="2" l="1"/>
  <c r="R418" i="2"/>
  <c r="S418" i="2" s="1"/>
  <c r="T418" i="2" s="1"/>
  <c r="U418" i="2" s="1"/>
  <c r="T392" i="4"/>
  <c r="W392" i="4" s="1"/>
  <c r="Q392" i="4"/>
  <c r="P392" i="4"/>
  <c r="V418" i="2" l="1"/>
  <c r="N393" i="4"/>
  <c r="U393" i="4" s="1"/>
  <c r="X418" i="2" l="1"/>
  <c r="Y418" i="2" s="1"/>
  <c r="Z418" i="2" s="1"/>
  <c r="N419" i="2"/>
  <c r="R393" i="4"/>
  <c r="O393" i="4"/>
  <c r="S393" i="4" s="1"/>
  <c r="T393" i="4" s="1"/>
  <c r="W393" i="4" s="1"/>
  <c r="O419" i="2" l="1"/>
  <c r="Q393" i="4"/>
  <c r="Q419" i="2" l="1"/>
  <c r="R419" i="2"/>
  <c r="S419" i="2" s="1"/>
  <c r="T419" i="2" s="1"/>
  <c r="U419" i="2" s="1"/>
  <c r="N394" i="4"/>
  <c r="U394" i="4" s="1"/>
  <c r="V419" i="2" l="1"/>
  <c r="R394" i="4"/>
  <c r="O394" i="4"/>
  <c r="S394" i="4" s="1"/>
  <c r="T394" i="4" s="1"/>
  <c r="W394" i="4" s="1"/>
  <c r="X419" i="2" l="1"/>
  <c r="Y419" i="2" s="1"/>
  <c r="Z419" i="2" s="1"/>
  <c r="N420" i="2"/>
  <c r="Q394" i="4"/>
  <c r="O420" i="2" l="1"/>
  <c r="N395" i="4"/>
  <c r="U395" i="4" s="1"/>
  <c r="Q420" i="2" l="1"/>
  <c r="R420" i="2"/>
  <c r="S420" i="2" s="1"/>
  <c r="T420" i="2" s="1"/>
  <c r="U420" i="2" s="1"/>
  <c r="R395" i="4"/>
  <c r="O395" i="4"/>
  <c r="S395" i="4" s="1"/>
  <c r="T395" i="4" s="1"/>
  <c r="W395" i="4" s="1"/>
  <c r="V420" i="2" l="1"/>
  <c r="Q395" i="4"/>
  <c r="X420" i="2" l="1"/>
  <c r="Y420" i="2" s="1"/>
  <c r="Z420" i="2" s="1"/>
  <c r="N421" i="2"/>
  <c r="N396" i="4"/>
  <c r="U396" i="4" s="1"/>
  <c r="O421" i="2" l="1"/>
  <c r="R396" i="4"/>
  <c r="O396" i="4"/>
  <c r="S396" i="4" s="1"/>
  <c r="T396" i="4" s="1"/>
  <c r="W396" i="4" s="1"/>
  <c r="Q421" i="2" l="1"/>
  <c r="R421" i="2"/>
  <c r="S421" i="2" s="1"/>
  <c r="T421" i="2" s="1"/>
  <c r="U421" i="2" s="1"/>
  <c r="Q396" i="4"/>
  <c r="V421" i="2" l="1"/>
  <c r="N397" i="4"/>
  <c r="U397" i="4" s="1"/>
  <c r="X421" i="2" l="1"/>
  <c r="Y421" i="2" s="1"/>
  <c r="Z421" i="2" s="1"/>
  <c r="N422" i="2"/>
  <c r="R397" i="4"/>
  <c r="O397" i="4"/>
  <c r="S397" i="4" s="1"/>
  <c r="T397" i="4" s="1"/>
  <c r="W397" i="4" s="1"/>
  <c r="O422" i="2" l="1"/>
  <c r="Q397" i="4"/>
  <c r="Q422" i="2" l="1"/>
  <c r="R422" i="2"/>
  <c r="S422" i="2" s="1"/>
  <c r="T422" i="2" s="1"/>
  <c r="U422" i="2" s="1"/>
  <c r="N398" i="4"/>
  <c r="U398" i="4" s="1"/>
  <c r="V422" i="2" l="1"/>
  <c r="R398" i="4"/>
  <c r="O398" i="4"/>
  <c r="S398" i="4" s="1"/>
  <c r="T398" i="4" s="1"/>
  <c r="W398" i="4" s="1"/>
  <c r="X422" i="2" l="1"/>
  <c r="Y422" i="2" s="1"/>
  <c r="Z422" i="2" s="1"/>
  <c r="N423" i="2"/>
  <c r="Q398" i="4"/>
  <c r="O423" i="2" l="1"/>
  <c r="Q423" i="2" s="1"/>
  <c r="N399" i="4"/>
  <c r="U399" i="4" s="1"/>
  <c r="R423" i="2" l="1"/>
  <c r="S423" i="2" s="1"/>
  <c r="T423" i="2" s="1"/>
  <c r="U423" i="2" s="1"/>
  <c r="R399" i="4"/>
  <c r="O399" i="4"/>
  <c r="S399" i="4" s="1"/>
  <c r="T399" i="4" s="1"/>
  <c r="W399" i="4" s="1"/>
  <c r="V423" i="2" l="1"/>
  <c r="Q399" i="4"/>
  <c r="X423" i="2" l="1"/>
  <c r="Y423" i="2" s="1"/>
  <c r="Z423" i="2" s="1"/>
  <c r="N424" i="2"/>
  <c r="N400" i="4"/>
  <c r="U400" i="4" s="1"/>
  <c r="O424" i="2" l="1"/>
  <c r="Q424" i="2" s="1"/>
  <c r="R400" i="4"/>
  <c r="O400" i="4"/>
  <c r="S400" i="4" s="1"/>
  <c r="R424" i="2" l="1"/>
  <c r="S424" i="2" s="1"/>
  <c r="T424" i="2" s="1"/>
  <c r="U424" i="2" s="1"/>
  <c r="T400" i="4"/>
  <c r="W400" i="4" s="1"/>
  <c r="Q400" i="4"/>
  <c r="V424" i="2" l="1"/>
  <c r="N401" i="4"/>
  <c r="U401" i="4" s="1"/>
  <c r="X424" i="2" l="1"/>
  <c r="Y424" i="2" s="1"/>
  <c r="Z424" i="2" s="1"/>
  <c r="N425" i="2"/>
  <c r="R401" i="4"/>
  <c r="O401" i="4"/>
  <c r="Q401" i="4" s="1"/>
  <c r="O425" i="2" l="1"/>
  <c r="Q425" i="2" s="1"/>
  <c r="S401" i="4"/>
  <c r="T401" i="4" s="1"/>
  <c r="W401" i="4" s="1"/>
  <c r="N402" i="4"/>
  <c r="U402" i="4" s="1"/>
  <c r="R425" i="2" l="1"/>
  <c r="S425" i="2" s="1"/>
  <c r="T425" i="2" s="1"/>
  <c r="U425" i="2" s="1"/>
  <c r="R402" i="4"/>
  <c r="O402" i="4"/>
  <c r="S402" i="4" s="1"/>
  <c r="V425" i="2" l="1"/>
  <c r="X425" i="2" s="1"/>
  <c r="Y425" i="2" s="1"/>
  <c r="Z425" i="2" s="1"/>
  <c r="N426" i="2"/>
  <c r="T402" i="4"/>
  <c r="W402" i="4" s="1"/>
  <c r="Q402" i="4"/>
  <c r="N403" i="4"/>
  <c r="U403" i="4" s="1"/>
  <c r="O426" i="2" l="1"/>
  <c r="Q426" i="2" s="1"/>
  <c r="R403" i="4"/>
  <c r="O403" i="4"/>
  <c r="Q403" i="4" s="1"/>
  <c r="R426" i="2" l="1"/>
  <c r="S426" i="2" s="1"/>
  <c r="T426" i="2" s="1"/>
  <c r="U426" i="2" s="1"/>
  <c r="S403" i="4"/>
  <c r="T403" i="4" s="1"/>
  <c r="W403" i="4" s="1"/>
  <c r="N404" i="4"/>
  <c r="U404" i="4" s="1"/>
  <c r="V426" i="2" l="1"/>
  <c r="R404" i="4"/>
  <c r="O404" i="4"/>
  <c r="S404" i="4" s="1"/>
  <c r="T404" i="4" s="1"/>
  <c r="W404" i="4" s="1"/>
  <c r="X426" i="2" l="1"/>
  <c r="Y426" i="2" s="1"/>
  <c r="Z426" i="2" s="1"/>
  <c r="N427" i="2"/>
  <c r="Q404" i="4"/>
  <c r="P404" i="4"/>
  <c r="O427" i="2" l="1"/>
  <c r="Q427" i="2" s="1"/>
  <c r="N405" i="4"/>
  <c r="U405" i="4" s="1"/>
  <c r="R427" i="2" l="1"/>
  <c r="S427" i="2" s="1"/>
  <c r="T427" i="2" s="1"/>
  <c r="U427" i="2" s="1"/>
  <c r="R405" i="4"/>
  <c r="O405" i="4"/>
  <c r="S405" i="4" s="1"/>
  <c r="V427" i="2" l="1"/>
  <c r="T405" i="4"/>
  <c r="W405" i="4" s="1"/>
  <c r="Q405" i="4"/>
  <c r="X427" i="2" l="1"/>
  <c r="Y427" i="2" s="1"/>
  <c r="Z427" i="2" s="1"/>
  <c r="N428" i="2"/>
  <c r="N406" i="4"/>
  <c r="U406" i="4" s="1"/>
  <c r="O428" i="2" l="1"/>
  <c r="Q428" i="2"/>
  <c r="R406" i="4"/>
  <c r="O406" i="4"/>
  <c r="S406" i="4" s="1"/>
  <c r="T406" i="4" s="1"/>
  <c r="W406" i="4" s="1"/>
  <c r="P428" i="2" l="1"/>
  <c r="R428" i="2"/>
  <c r="S428" i="2" s="1"/>
  <c r="T428" i="2" s="1"/>
  <c r="V428" i="2" s="1"/>
  <c r="Q406" i="4"/>
  <c r="X428" i="2" l="1"/>
  <c r="Y428" i="2" s="1"/>
  <c r="Z428" i="2" s="1"/>
  <c r="N429" i="2"/>
  <c r="U428" i="2"/>
  <c r="N407" i="4"/>
  <c r="U407" i="4" s="1"/>
  <c r="O429" i="2" l="1"/>
  <c r="R407" i="4"/>
  <c r="O407" i="4"/>
  <c r="S407" i="4" s="1"/>
  <c r="T407" i="4" s="1"/>
  <c r="W407" i="4" s="1"/>
  <c r="Q429" i="2" l="1"/>
  <c r="R429" i="2"/>
  <c r="S429" i="2" s="1"/>
  <c r="T429" i="2" s="1"/>
  <c r="U429" i="2" s="1"/>
  <c r="Q407" i="4"/>
  <c r="V429" i="2" l="1"/>
  <c r="N408" i="4"/>
  <c r="U408" i="4" s="1"/>
  <c r="X429" i="2" l="1"/>
  <c r="Y429" i="2" s="1"/>
  <c r="Z429" i="2" s="1"/>
  <c r="N430" i="2"/>
  <c r="R408" i="4"/>
  <c r="O408" i="4"/>
  <c r="S408" i="4" s="1"/>
  <c r="T408" i="4" s="1"/>
  <c r="W408" i="4" s="1"/>
  <c r="O430" i="2" l="1"/>
  <c r="Q408" i="4"/>
  <c r="Q430" i="2" l="1"/>
  <c r="R430" i="2"/>
  <c r="S430" i="2" s="1"/>
  <c r="T430" i="2" s="1"/>
  <c r="U430" i="2" s="1"/>
  <c r="N409" i="4"/>
  <c r="U409" i="4" s="1"/>
  <c r="V430" i="2" l="1"/>
  <c r="R409" i="4"/>
  <c r="O409" i="4"/>
  <c r="S409" i="4" s="1"/>
  <c r="T409" i="4" s="1"/>
  <c r="W409" i="4" s="1"/>
  <c r="X430" i="2" l="1"/>
  <c r="Y430" i="2" s="1"/>
  <c r="Z430" i="2" s="1"/>
  <c r="N431" i="2"/>
  <c r="Q409" i="4"/>
  <c r="O431" i="2" l="1"/>
  <c r="N410" i="4"/>
  <c r="U410" i="4" s="1"/>
  <c r="Q431" i="2" l="1"/>
  <c r="R431" i="2"/>
  <c r="S431" i="2" s="1"/>
  <c r="T431" i="2" s="1"/>
  <c r="U431" i="2" s="1"/>
  <c r="R410" i="4"/>
  <c r="O410" i="4"/>
  <c r="S410" i="4" s="1"/>
  <c r="T410" i="4" s="1"/>
  <c r="W410" i="4" s="1"/>
  <c r="V431" i="2" l="1"/>
  <c r="Q410" i="4"/>
  <c r="X431" i="2" l="1"/>
  <c r="Y431" i="2" s="1"/>
  <c r="Z431" i="2" s="1"/>
  <c r="N432" i="2"/>
  <c r="N411" i="4"/>
  <c r="U411" i="4" s="1"/>
  <c r="O432" i="2" l="1"/>
  <c r="R411" i="4"/>
  <c r="O411" i="4"/>
  <c r="S411" i="4" s="1"/>
  <c r="T411" i="4" s="1"/>
  <c r="W411" i="4" s="1"/>
  <c r="Q432" i="2" l="1"/>
  <c r="R432" i="2"/>
  <c r="S432" i="2" s="1"/>
  <c r="T432" i="2" s="1"/>
  <c r="U432" i="2" s="1"/>
  <c r="Q411" i="4"/>
  <c r="V432" i="2" l="1"/>
  <c r="N412" i="4"/>
  <c r="U412" i="4" s="1"/>
  <c r="X432" i="2" l="1"/>
  <c r="Y432" i="2" s="1"/>
  <c r="Z432" i="2" s="1"/>
  <c r="N433" i="2"/>
  <c r="R412" i="4"/>
  <c r="O412" i="4"/>
  <c r="S412" i="4" s="1"/>
  <c r="T412" i="4" s="1"/>
  <c r="W412" i="4" s="1"/>
  <c r="O433" i="2" l="1"/>
  <c r="Q412" i="4"/>
  <c r="Q433" i="2" l="1"/>
  <c r="R433" i="2"/>
  <c r="S433" i="2" s="1"/>
  <c r="T433" i="2" s="1"/>
  <c r="U433" i="2" s="1"/>
  <c r="N413" i="4"/>
  <c r="U413" i="4" s="1"/>
  <c r="V433" i="2" l="1"/>
  <c r="R413" i="4"/>
  <c r="O413" i="4"/>
  <c r="Q413" i="4" s="1"/>
  <c r="X433" i="2" l="1"/>
  <c r="Y433" i="2" s="1"/>
  <c r="Z433" i="2" s="1"/>
  <c r="N434" i="2"/>
  <c r="S413" i="4"/>
  <c r="T413" i="4" s="1"/>
  <c r="W413" i="4" s="1"/>
  <c r="N414" i="4"/>
  <c r="U414" i="4" s="1"/>
  <c r="O434" i="2" l="1"/>
  <c r="R414" i="4"/>
  <c r="O414" i="4"/>
  <c r="S414" i="4" s="1"/>
  <c r="T414" i="4" s="1"/>
  <c r="W414" i="4" s="1"/>
  <c r="Q434" i="2" l="1"/>
  <c r="R434" i="2"/>
  <c r="S434" i="2" s="1"/>
  <c r="T434" i="2" s="1"/>
  <c r="U434" i="2" s="1"/>
  <c r="Q414" i="4"/>
  <c r="V434" i="2" l="1"/>
  <c r="N415" i="4"/>
  <c r="U415" i="4" s="1"/>
  <c r="N435" i="2" l="1"/>
  <c r="X434" i="2"/>
  <c r="Y434" i="2" s="1"/>
  <c r="Z434" i="2" s="1"/>
  <c r="R415" i="4"/>
  <c r="O415" i="4"/>
  <c r="S415" i="4" s="1"/>
  <c r="T415" i="4" s="1"/>
  <c r="W415" i="4" s="1"/>
  <c r="O435" i="2" l="1"/>
  <c r="Q415" i="4"/>
  <c r="Q435" i="2" l="1"/>
  <c r="R435" i="2"/>
  <c r="S435" i="2" s="1"/>
  <c r="T435" i="2" s="1"/>
  <c r="U435" i="2" s="1"/>
  <c r="N416" i="4"/>
  <c r="U416" i="4" s="1"/>
  <c r="V435" i="2" l="1"/>
  <c r="R416" i="4"/>
  <c r="O416" i="4"/>
  <c r="S416" i="4" s="1"/>
  <c r="T416" i="4" s="1"/>
  <c r="W416" i="4" s="1"/>
  <c r="X435" i="2" l="1"/>
  <c r="Y435" i="2" s="1"/>
  <c r="Z435" i="2" s="1"/>
  <c r="N436" i="2"/>
  <c r="Q416" i="4"/>
  <c r="P416" i="4"/>
  <c r="O436" i="2" l="1"/>
  <c r="Q436" i="2" s="1"/>
  <c r="N417" i="4"/>
  <c r="U417" i="4" s="1"/>
  <c r="R436" i="2" l="1"/>
  <c r="S436" i="2" s="1"/>
  <c r="T436" i="2" s="1"/>
  <c r="U436" i="2" s="1"/>
  <c r="R417" i="4"/>
  <c r="O417" i="4"/>
  <c r="S417" i="4" s="1"/>
  <c r="T417" i="4" s="1"/>
  <c r="W417" i="4" s="1"/>
  <c r="V436" i="2" l="1"/>
  <c r="X436" i="2" s="1"/>
  <c r="Y436" i="2" s="1"/>
  <c r="Z436" i="2" s="1"/>
  <c r="N437" i="2"/>
  <c r="Q417" i="4"/>
  <c r="O437" i="2" l="1"/>
  <c r="Q437" i="2" s="1"/>
  <c r="N418" i="4"/>
  <c r="U418" i="4" s="1"/>
  <c r="R437" i="2" l="1"/>
  <c r="S437" i="2" s="1"/>
  <c r="T437" i="2" s="1"/>
  <c r="U437" i="2" s="1"/>
  <c r="R418" i="4"/>
  <c r="O418" i="4"/>
  <c r="S418" i="4" s="1"/>
  <c r="T418" i="4" s="1"/>
  <c r="W418" i="4" s="1"/>
  <c r="V437" i="2" l="1"/>
  <c r="Q418" i="4"/>
  <c r="X437" i="2" l="1"/>
  <c r="Y437" i="2" s="1"/>
  <c r="Z437" i="2" s="1"/>
  <c r="N438" i="2"/>
  <c r="N419" i="4"/>
  <c r="U419" i="4" s="1"/>
  <c r="O438" i="2" l="1"/>
  <c r="R419" i="4"/>
  <c r="O419" i="4"/>
  <c r="S419" i="4" s="1"/>
  <c r="T419" i="4" s="1"/>
  <c r="W419" i="4" s="1"/>
  <c r="Q438" i="2" l="1"/>
  <c r="R438" i="2"/>
  <c r="S438" i="2" s="1"/>
  <c r="T438" i="2" s="1"/>
  <c r="U438" i="2" s="1"/>
  <c r="Q419" i="4"/>
  <c r="V438" i="2" l="1"/>
  <c r="N420" i="4"/>
  <c r="U420" i="4" s="1"/>
  <c r="X438" i="2" l="1"/>
  <c r="Y438" i="2" s="1"/>
  <c r="Z438" i="2" s="1"/>
  <c r="N439" i="2"/>
  <c r="R420" i="4"/>
  <c r="O420" i="4"/>
  <c r="S420" i="4" s="1"/>
  <c r="T420" i="4" s="1"/>
  <c r="W420" i="4" s="1"/>
  <c r="O439" i="2" l="1"/>
  <c r="Q439" i="2" s="1"/>
  <c r="Q420" i="4"/>
  <c r="R439" i="2" l="1"/>
  <c r="S439" i="2" s="1"/>
  <c r="T439" i="2" s="1"/>
  <c r="U439" i="2" s="1"/>
  <c r="N421" i="4"/>
  <c r="U421" i="4" s="1"/>
  <c r="V439" i="2" l="1"/>
  <c r="R421" i="4"/>
  <c r="O421" i="4"/>
  <c r="S421" i="4" s="1"/>
  <c r="T421" i="4" s="1"/>
  <c r="W421" i="4" s="1"/>
  <c r="X439" i="2" l="1"/>
  <c r="Y439" i="2" s="1"/>
  <c r="Z439" i="2" s="1"/>
  <c r="N440" i="2"/>
  <c r="Q421" i="4"/>
  <c r="O440" i="2" l="1"/>
  <c r="N422" i="4"/>
  <c r="U422" i="4" s="1"/>
  <c r="Q440" i="2" l="1"/>
  <c r="P440" i="2"/>
  <c r="R440" i="2"/>
  <c r="S440" i="2" s="1"/>
  <c r="T440" i="2" s="1"/>
  <c r="U440" i="2" s="1"/>
  <c r="R422" i="4"/>
  <c r="O422" i="4"/>
  <c r="S422" i="4" s="1"/>
  <c r="T422" i="4" s="1"/>
  <c r="W422" i="4" s="1"/>
  <c r="V440" i="2" l="1"/>
  <c r="Q422" i="4"/>
  <c r="N423" i="4" s="1"/>
  <c r="U423" i="4" s="1"/>
  <c r="X440" i="2" l="1"/>
  <c r="Y440" i="2" s="1"/>
  <c r="Z440" i="2" s="1"/>
  <c r="N441" i="2"/>
  <c r="R423" i="4"/>
  <c r="O423" i="4"/>
  <c r="S423" i="4" s="1"/>
  <c r="T423" i="4" s="1"/>
  <c r="W423" i="4" s="1"/>
  <c r="O441" i="2" l="1"/>
  <c r="Q423" i="4"/>
  <c r="Q441" i="2" l="1"/>
  <c r="R441" i="2"/>
  <c r="S441" i="2" s="1"/>
  <c r="T441" i="2" s="1"/>
  <c r="U441" i="2" s="1"/>
  <c r="N424" i="4"/>
  <c r="U424" i="4" s="1"/>
  <c r="V441" i="2" l="1"/>
  <c r="R424" i="4"/>
  <c r="O424" i="4"/>
  <c r="S424" i="4" s="1"/>
  <c r="T424" i="4" s="1"/>
  <c r="W424" i="4" s="1"/>
  <c r="X441" i="2" l="1"/>
  <c r="Y441" i="2" s="1"/>
  <c r="Z441" i="2" s="1"/>
  <c r="N442" i="2"/>
  <c r="Q424" i="4"/>
  <c r="O442" i="2" l="1"/>
  <c r="N425" i="4"/>
  <c r="U425" i="4" s="1"/>
  <c r="Q442" i="2" l="1"/>
  <c r="R442" i="2"/>
  <c r="S442" i="2" s="1"/>
  <c r="T442" i="2" s="1"/>
  <c r="U442" i="2" s="1"/>
  <c r="R425" i="4"/>
  <c r="O425" i="4"/>
  <c r="S425" i="4" s="1"/>
  <c r="V442" i="2" l="1"/>
  <c r="Q425" i="4"/>
  <c r="T425" i="4"/>
  <c r="W425" i="4" s="1"/>
  <c r="N426" i="4"/>
  <c r="U426" i="4" s="1"/>
  <c r="X442" i="2" l="1"/>
  <c r="Y442" i="2" s="1"/>
  <c r="Z442" i="2" s="1"/>
  <c r="N443" i="2"/>
  <c r="R426" i="4"/>
  <c r="O426" i="4"/>
  <c r="S426" i="4" s="1"/>
  <c r="T426" i="4" s="1"/>
  <c r="W426" i="4" s="1"/>
  <c r="O443" i="2" l="1"/>
  <c r="Q426" i="4"/>
  <c r="Q443" i="2" l="1"/>
  <c r="R443" i="2"/>
  <c r="S443" i="2" s="1"/>
  <c r="T443" i="2" s="1"/>
  <c r="U443" i="2" s="1"/>
  <c r="N427" i="4"/>
  <c r="U427" i="4" s="1"/>
  <c r="V443" i="2" l="1"/>
  <c r="R427" i="4"/>
  <c r="O427" i="4"/>
  <c r="Q427" i="4" s="1"/>
  <c r="X443" i="2" l="1"/>
  <c r="Y443" i="2" s="1"/>
  <c r="Z443" i="2" s="1"/>
  <c r="N444" i="2"/>
  <c r="S427" i="4"/>
  <c r="T427" i="4" s="1"/>
  <c r="W427" i="4" s="1"/>
  <c r="N428" i="4"/>
  <c r="U428" i="4" s="1"/>
  <c r="O444" i="2" l="1"/>
  <c r="R428" i="4"/>
  <c r="O428" i="4"/>
  <c r="S428" i="4" s="1"/>
  <c r="Q444" i="2" l="1"/>
  <c r="R444" i="2"/>
  <c r="S444" i="2" s="1"/>
  <c r="T444" i="2" s="1"/>
  <c r="U444" i="2" s="1"/>
  <c r="T428" i="4"/>
  <c r="W428" i="4" s="1"/>
  <c r="Q428" i="4"/>
  <c r="P428" i="4"/>
  <c r="V444" i="2" l="1"/>
  <c r="N429" i="4"/>
  <c r="U429" i="4" s="1"/>
  <c r="X444" i="2" l="1"/>
  <c r="Y444" i="2" s="1"/>
  <c r="Z444" i="2" s="1"/>
  <c r="N445" i="2"/>
  <c r="R429" i="4"/>
  <c r="O429" i="4"/>
  <c r="S429" i="4" s="1"/>
  <c r="T429" i="4" s="1"/>
  <c r="W429" i="4" s="1"/>
  <c r="O445" i="2" l="1"/>
  <c r="Q429" i="4"/>
  <c r="Q445" i="2" l="1"/>
  <c r="R445" i="2"/>
  <c r="S445" i="2" s="1"/>
  <c r="T445" i="2" s="1"/>
  <c r="U445" i="2" s="1"/>
  <c r="N430" i="4"/>
  <c r="U430" i="4" s="1"/>
  <c r="V445" i="2" l="1"/>
  <c r="R430" i="4"/>
  <c r="O430" i="4"/>
  <c r="S430" i="4" s="1"/>
  <c r="T430" i="4" s="1"/>
  <c r="W430" i="4" s="1"/>
  <c r="X445" i="2" l="1"/>
  <c r="Y445" i="2" s="1"/>
  <c r="Z445" i="2" s="1"/>
  <c r="N446" i="2"/>
  <c r="Q430" i="4"/>
  <c r="O446" i="2" l="1"/>
  <c r="N431" i="4"/>
  <c r="U431" i="4" s="1"/>
  <c r="Q446" i="2" l="1"/>
  <c r="R446" i="2"/>
  <c r="S446" i="2" s="1"/>
  <c r="T446" i="2" s="1"/>
  <c r="U446" i="2" s="1"/>
  <c r="R431" i="4"/>
  <c r="O431" i="4"/>
  <c r="S431" i="4" s="1"/>
  <c r="T431" i="4" s="1"/>
  <c r="W431" i="4" s="1"/>
  <c r="V446" i="2" l="1"/>
  <c r="Q431" i="4"/>
  <c r="N447" i="2" l="1"/>
  <c r="X446" i="2"/>
  <c r="Y446" i="2" s="1"/>
  <c r="Z446" i="2" s="1"/>
  <c r="N432" i="4"/>
  <c r="U432" i="4" s="1"/>
  <c r="O447" i="2" l="1"/>
  <c r="Q447" i="2" s="1"/>
  <c r="R432" i="4"/>
  <c r="O432" i="4"/>
  <c r="S432" i="4" s="1"/>
  <c r="T432" i="4" s="1"/>
  <c r="W432" i="4" s="1"/>
  <c r="R447" i="2" l="1"/>
  <c r="S447" i="2" s="1"/>
  <c r="T447" i="2" s="1"/>
  <c r="U447" i="2" s="1"/>
  <c r="Q432" i="4"/>
  <c r="V447" i="2" l="1"/>
  <c r="X447" i="2" s="1"/>
  <c r="Y447" i="2" s="1"/>
  <c r="Z447" i="2" s="1"/>
  <c r="N448" i="2"/>
  <c r="N433" i="4"/>
  <c r="U433" i="4" s="1"/>
  <c r="O448" i="2" l="1"/>
  <c r="R433" i="4"/>
  <c r="O433" i="4"/>
  <c r="S433" i="4" s="1"/>
  <c r="T433" i="4" s="1"/>
  <c r="W433" i="4" s="1"/>
  <c r="Q448" i="2" l="1"/>
  <c r="R448" i="2"/>
  <c r="S448" i="2" s="1"/>
  <c r="T448" i="2" s="1"/>
  <c r="U448" i="2" s="1"/>
  <c r="Q433" i="4"/>
  <c r="V448" i="2" l="1"/>
  <c r="N434" i="4"/>
  <c r="U434" i="4" s="1"/>
  <c r="X448" i="2" l="1"/>
  <c r="Y448" i="2" s="1"/>
  <c r="Z448" i="2" s="1"/>
  <c r="N449" i="2"/>
  <c r="R434" i="4"/>
  <c r="O434" i="4"/>
  <c r="S434" i="4" s="1"/>
  <c r="T434" i="4" s="1"/>
  <c r="W434" i="4" s="1"/>
  <c r="O449" i="2" l="1"/>
  <c r="Q449" i="2" s="1"/>
  <c r="Q434" i="4"/>
  <c r="R449" i="2" l="1"/>
  <c r="S449" i="2" s="1"/>
  <c r="T449" i="2" s="1"/>
  <c r="V449" i="2" s="1"/>
  <c r="N435" i="4"/>
  <c r="U435" i="4" s="1"/>
  <c r="U449" i="2" l="1"/>
  <c r="X449" i="2"/>
  <c r="Y449" i="2" s="1"/>
  <c r="Z449" i="2" s="1"/>
  <c r="N450" i="2"/>
  <c r="R435" i="4"/>
  <c r="O435" i="4"/>
  <c r="S435" i="4" s="1"/>
  <c r="T435" i="4" s="1"/>
  <c r="W435" i="4" s="1"/>
  <c r="O450" i="2" l="1"/>
  <c r="Q450" i="2" s="1"/>
  <c r="Q435" i="4"/>
  <c r="R450" i="2" l="1"/>
  <c r="S450" i="2" s="1"/>
  <c r="T450" i="2" s="1"/>
  <c r="V450" i="2" s="1"/>
  <c r="N436" i="4"/>
  <c r="U436" i="4" s="1"/>
  <c r="X450" i="2" l="1"/>
  <c r="Y450" i="2" s="1"/>
  <c r="Z450" i="2" s="1"/>
  <c r="N451" i="2"/>
  <c r="U450" i="2"/>
  <c r="R436" i="4"/>
  <c r="O436" i="4"/>
  <c r="S436" i="4" s="1"/>
  <c r="T436" i="4" s="1"/>
  <c r="W436" i="4" s="1"/>
  <c r="O451" i="2" l="1"/>
  <c r="Q451" i="2" s="1"/>
  <c r="Q436" i="4"/>
  <c r="R451" i="2" l="1"/>
  <c r="S451" i="2" s="1"/>
  <c r="T451" i="2" s="1"/>
  <c r="V451" i="2" s="1"/>
  <c r="N437" i="4"/>
  <c r="U437" i="4" s="1"/>
  <c r="X451" i="2" l="1"/>
  <c r="Y451" i="2" s="1"/>
  <c r="Z451" i="2" s="1"/>
  <c r="N452" i="2"/>
  <c r="U451" i="2"/>
  <c r="R437" i="4"/>
  <c r="O437" i="4"/>
  <c r="Q437" i="4" s="1"/>
  <c r="O452" i="2" l="1"/>
  <c r="Q452" i="2" s="1"/>
  <c r="S437" i="4"/>
  <c r="T437" i="4" s="1"/>
  <c r="W437" i="4" s="1"/>
  <c r="N438" i="4"/>
  <c r="U438" i="4" s="1"/>
  <c r="P452" i="2" l="1"/>
  <c r="R452" i="2"/>
  <c r="S452" i="2" s="1"/>
  <c r="T452" i="2" s="1"/>
  <c r="V452" i="2" s="1"/>
  <c r="R438" i="4"/>
  <c r="O438" i="4"/>
  <c r="Q438" i="4" s="1"/>
  <c r="X452" i="2" l="1"/>
  <c r="Y452" i="2" s="1"/>
  <c r="Z452" i="2" s="1"/>
  <c r="N453" i="2"/>
  <c r="U452" i="2"/>
  <c r="S438" i="4"/>
  <c r="T438" i="4" s="1"/>
  <c r="W438" i="4" s="1"/>
  <c r="N439" i="4"/>
  <c r="U439" i="4" s="1"/>
  <c r="O453" i="2" l="1"/>
  <c r="R439" i="4"/>
  <c r="O439" i="4"/>
  <c r="S439" i="4" s="1"/>
  <c r="T439" i="4" s="1"/>
  <c r="W439" i="4" s="1"/>
  <c r="Q453" i="2" l="1"/>
  <c r="R453" i="2"/>
  <c r="S453" i="2" s="1"/>
  <c r="T453" i="2" s="1"/>
  <c r="U453" i="2" s="1"/>
  <c r="Q439" i="4"/>
  <c r="N440" i="4" s="1"/>
  <c r="U440" i="4" s="1"/>
  <c r="V453" i="2" l="1"/>
  <c r="R440" i="4"/>
  <c r="O440" i="4"/>
  <c r="S440" i="4" s="1"/>
  <c r="T440" i="4" s="1"/>
  <c r="W440" i="4" s="1"/>
  <c r="X453" i="2" l="1"/>
  <c r="Y453" i="2" s="1"/>
  <c r="Z453" i="2" s="1"/>
  <c r="N454" i="2"/>
  <c r="Q440" i="4"/>
  <c r="P440" i="4"/>
  <c r="O454" i="2" l="1"/>
  <c r="N441" i="4"/>
  <c r="U441" i="4" s="1"/>
  <c r="Q454" i="2" l="1"/>
  <c r="R454" i="2"/>
  <c r="S454" i="2" s="1"/>
  <c r="T454" i="2" s="1"/>
  <c r="U454" i="2" s="1"/>
  <c r="R441" i="4"/>
  <c r="O441" i="4"/>
  <c r="S441" i="4" s="1"/>
  <c r="V454" i="2" l="1"/>
  <c r="T441" i="4"/>
  <c r="W441" i="4" s="1"/>
  <c r="Q441" i="4"/>
  <c r="X454" i="2" l="1"/>
  <c r="Y454" i="2" s="1"/>
  <c r="Z454" i="2" s="1"/>
  <c r="N455" i="2"/>
  <c r="N442" i="4"/>
  <c r="U442" i="4" s="1"/>
  <c r="O455" i="2" l="1"/>
  <c r="R442" i="4"/>
  <c r="O442" i="4"/>
  <c r="S442" i="4" s="1"/>
  <c r="T442" i="4" s="1"/>
  <c r="W442" i="4" s="1"/>
  <c r="Q455" i="2" l="1"/>
  <c r="R455" i="2"/>
  <c r="S455" i="2" s="1"/>
  <c r="T455" i="2" s="1"/>
  <c r="U455" i="2" s="1"/>
  <c r="Q442" i="4"/>
  <c r="V455" i="2" l="1"/>
  <c r="N443" i="4"/>
  <c r="U443" i="4" s="1"/>
  <c r="X455" i="2" l="1"/>
  <c r="Y455" i="2" s="1"/>
  <c r="Z455" i="2" s="1"/>
  <c r="N456" i="2"/>
  <c r="R443" i="4"/>
  <c r="O443" i="4"/>
  <c r="S443" i="4" s="1"/>
  <c r="T443" i="4" s="1"/>
  <c r="W443" i="4" s="1"/>
  <c r="O456" i="2" l="1"/>
  <c r="Q443" i="4"/>
  <c r="Q456" i="2" l="1"/>
  <c r="R456" i="2"/>
  <c r="S456" i="2" s="1"/>
  <c r="T456" i="2" s="1"/>
  <c r="U456" i="2" s="1"/>
  <c r="N444" i="4"/>
  <c r="U444" i="4" s="1"/>
  <c r="V456" i="2" l="1"/>
  <c r="R444" i="4"/>
  <c r="O444" i="4"/>
  <c r="S444" i="4" s="1"/>
  <c r="T444" i="4" s="1"/>
  <c r="W444" i="4" s="1"/>
  <c r="X456" i="2" l="1"/>
  <c r="Y456" i="2" s="1"/>
  <c r="Z456" i="2" s="1"/>
  <c r="N457" i="2"/>
  <c r="Q444" i="4"/>
  <c r="O457" i="2" l="1"/>
  <c r="N445" i="4"/>
  <c r="U445" i="4" s="1"/>
  <c r="Q457" i="2" l="1"/>
  <c r="R457" i="2"/>
  <c r="S457" i="2" s="1"/>
  <c r="T457" i="2" s="1"/>
  <c r="U457" i="2" s="1"/>
  <c r="R445" i="4"/>
  <c r="O445" i="4"/>
  <c r="S445" i="4" s="1"/>
  <c r="T445" i="4" s="1"/>
  <c r="W445" i="4" s="1"/>
  <c r="V457" i="2" l="1"/>
  <c r="Q445" i="4"/>
  <c r="X457" i="2" l="1"/>
  <c r="Y457" i="2" s="1"/>
  <c r="Z457" i="2" s="1"/>
  <c r="N458" i="2"/>
  <c r="N446" i="4"/>
  <c r="U446" i="4" s="1"/>
  <c r="O458" i="2" l="1"/>
  <c r="R446" i="4"/>
  <c r="O446" i="4"/>
  <c r="Q446" i="4" s="1"/>
  <c r="Q458" i="2" l="1"/>
  <c r="R458" i="2"/>
  <c r="S458" i="2" s="1"/>
  <c r="T458" i="2" s="1"/>
  <c r="U458" i="2" s="1"/>
  <c r="S446" i="4"/>
  <c r="T446" i="4" s="1"/>
  <c r="W446" i="4" s="1"/>
  <c r="N447" i="4"/>
  <c r="U447" i="4" s="1"/>
  <c r="V458" i="2" l="1"/>
  <c r="R447" i="4"/>
  <c r="O447" i="4"/>
  <c r="S447" i="4" s="1"/>
  <c r="T447" i="4" s="1"/>
  <c r="W447" i="4" s="1"/>
  <c r="X458" i="2" l="1"/>
  <c r="Y458" i="2" s="1"/>
  <c r="Z458" i="2" s="1"/>
  <c r="N459" i="2"/>
  <c r="Q447" i="4"/>
  <c r="O459" i="2" l="1"/>
  <c r="Q459" i="2" s="1"/>
  <c r="N448" i="4"/>
  <c r="U448" i="4" s="1"/>
  <c r="R459" i="2" l="1"/>
  <c r="S459" i="2" s="1"/>
  <c r="T459" i="2" s="1"/>
  <c r="U459" i="2" s="1"/>
  <c r="R448" i="4"/>
  <c r="O448" i="4"/>
  <c r="Q448" i="4" s="1"/>
  <c r="V459" i="2" l="1"/>
  <c r="S448" i="4"/>
  <c r="T448" i="4" s="1"/>
  <c r="W448" i="4" s="1"/>
  <c r="N449" i="4"/>
  <c r="U449" i="4" s="1"/>
  <c r="X459" i="2" l="1"/>
  <c r="Y459" i="2" s="1"/>
  <c r="Z459" i="2" s="1"/>
  <c r="N460" i="2"/>
  <c r="R449" i="4"/>
  <c r="O449" i="4"/>
  <c r="S449" i="4" s="1"/>
  <c r="T449" i="4" s="1"/>
  <c r="W449" i="4" s="1"/>
  <c r="O460" i="2" l="1"/>
  <c r="Q460" i="2" s="1"/>
  <c r="Q449" i="4"/>
  <c r="R460" i="2" l="1"/>
  <c r="S460" i="2" s="1"/>
  <c r="T460" i="2" s="1"/>
  <c r="V460" i="2" s="1"/>
  <c r="N450" i="4"/>
  <c r="U450" i="4" s="1"/>
  <c r="X460" i="2" l="1"/>
  <c r="Y460" i="2" s="1"/>
  <c r="Z460" i="2" s="1"/>
  <c r="N461" i="2"/>
  <c r="U460" i="2"/>
  <c r="R450" i="4"/>
  <c r="O450" i="4"/>
  <c r="S450" i="4" s="1"/>
  <c r="T450" i="4" s="1"/>
  <c r="W450" i="4" s="1"/>
  <c r="O461" i="2" l="1"/>
  <c r="Q461" i="2"/>
  <c r="Q450" i="4"/>
  <c r="R461" i="2" l="1"/>
  <c r="S461" i="2" s="1"/>
  <c r="T461" i="2" s="1"/>
  <c r="V461" i="2" s="1"/>
  <c r="N451" i="4"/>
  <c r="U451" i="4" s="1"/>
  <c r="X461" i="2" l="1"/>
  <c r="Y461" i="2" s="1"/>
  <c r="Z461" i="2" s="1"/>
  <c r="N462" i="2"/>
  <c r="U461" i="2"/>
  <c r="R451" i="4"/>
  <c r="O451" i="4"/>
  <c r="Q451" i="4" s="1"/>
  <c r="O462" i="2" l="1"/>
  <c r="Q462" i="2" s="1"/>
  <c r="S451" i="4"/>
  <c r="T451" i="4" s="1"/>
  <c r="W451" i="4" s="1"/>
  <c r="N452" i="4"/>
  <c r="U452" i="4" s="1"/>
  <c r="R462" i="2" l="1"/>
  <c r="S462" i="2" s="1"/>
  <c r="T462" i="2" s="1"/>
  <c r="U462" i="2" s="1"/>
  <c r="R452" i="4"/>
  <c r="O452" i="4"/>
  <c r="S452" i="4" s="1"/>
  <c r="T452" i="4" s="1"/>
  <c r="W452" i="4" s="1"/>
  <c r="V462" i="2" l="1"/>
  <c r="Q452" i="4"/>
  <c r="P452" i="4"/>
  <c r="X462" i="2" l="1"/>
  <c r="Y462" i="2" s="1"/>
  <c r="Z462" i="2" s="1"/>
  <c r="N463" i="2"/>
  <c r="N453" i="4"/>
  <c r="U453" i="4" s="1"/>
  <c r="O463" i="2" l="1"/>
  <c r="Q463" i="2"/>
  <c r="R453" i="4"/>
  <c r="O453" i="4"/>
  <c r="S453" i="4" s="1"/>
  <c r="T453" i="4" s="1"/>
  <c r="W453" i="4" s="1"/>
  <c r="R463" i="2" l="1"/>
  <c r="S463" i="2" s="1"/>
  <c r="T463" i="2" s="1"/>
  <c r="V463" i="2" s="1"/>
  <c r="Q453" i="4"/>
  <c r="X463" i="2" l="1"/>
  <c r="Y463" i="2" s="1"/>
  <c r="Z463" i="2" s="1"/>
  <c r="N464" i="2"/>
  <c r="U463" i="2"/>
  <c r="N454" i="4"/>
  <c r="U454" i="4" s="1"/>
  <c r="O464" i="2" l="1"/>
  <c r="Q464" i="2" s="1"/>
  <c r="R454" i="4"/>
  <c r="O454" i="4"/>
  <c r="S454" i="4" s="1"/>
  <c r="T454" i="4" s="1"/>
  <c r="W454" i="4" s="1"/>
  <c r="P464" i="2" l="1"/>
  <c r="R464" i="2"/>
  <c r="S464" i="2" s="1"/>
  <c r="T464" i="2" s="1"/>
  <c r="U464" i="2" s="1"/>
  <c r="Q454" i="4"/>
  <c r="V464" i="2" l="1"/>
  <c r="X464" i="2" s="1"/>
  <c r="Y464" i="2" s="1"/>
  <c r="Z464" i="2" s="1"/>
  <c r="N455" i="4"/>
  <c r="U455" i="4" s="1"/>
  <c r="N465" i="2" l="1"/>
  <c r="O465" i="2"/>
  <c r="R455" i="4"/>
  <c r="O455" i="4"/>
  <c r="S455" i="4" s="1"/>
  <c r="T455" i="4" s="1"/>
  <c r="W455" i="4" s="1"/>
  <c r="Q465" i="2" l="1"/>
  <c r="R465" i="2"/>
  <c r="S465" i="2" s="1"/>
  <c r="T465" i="2" s="1"/>
  <c r="U465" i="2" s="1"/>
  <c r="Q455" i="4"/>
  <c r="V465" i="2" l="1"/>
  <c r="N456" i="4"/>
  <c r="U456" i="4" s="1"/>
  <c r="X465" i="2" l="1"/>
  <c r="Y465" i="2" s="1"/>
  <c r="Z465" i="2" s="1"/>
  <c r="N466" i="2"/>
  <c r="R456" i="4"/>
  <c r="O456" i="4"/>
  <c r="S456" i="4" s="1"/>
  <c r="T456" i="4" s="1"/>
  <c r="W456" i="4" s="1"/>
  <c r="O466" i="2" l="1"/>
  <c r="Q456" i="4"/>
  <c r="Q466" i="2" l="1"/>
  <c r="R466" i="2"/>
  <c r="S466" i="2" s="1"/>
  <c r="T466" i="2" s="1"/>
  <c r="U466" i="2" s="1"/>
  <c r="N457" i="4"/>
  <c r="U457" i="4" s="1"/>
  <c r="V466" i="2" l="1"/>
  <c r="R457" i="4"/>
  <c r="O457" i="4"/>
  <c r="S457" i="4" s="1"/>
  <c r="T457" i="4" s="1"/>
  <c r="W457" i="4" s="1"/>
  <c r="X466" i="2" l="1"/>
  <c r="Y466" i="2" s="1"/>
  <c r="Z466" i="2" s="1"/>
  <c r="N467" i="2"/>
  <c r="Q457" i="4"/>
  <c r="O467" i="2" l="1"/>
  <c r="N458" i="4"/>
  <c r="U458" i="4" s="1"/>
  <c r="Q467" i="2" l="1"/>
  <c r="R467" i="2"/>
  <c r="S467" i="2" s="1"/>
  <c r="T467" i="2" s="1"/>
  <c r="U467" i="2" s="1"/>
  <c r="R458" i="4"/>
  <c r="O458" i="4"/>
  <c r="S458" i="4" s="1"/>
  <c r="T458" i="4" s="1"/>
  <c r="W458" i="4" s="1"/>
  <c r="V467" i="2" l="1"/>
  <c r="Q458" i="4"/>
  <c r="X467" i="2" l="1"/>
  <c r="Y467" i="2" s="1"/>
  <c r="Z467" i="2" s="1"/>
  <c r="N468" i="2"/>
  <c r="N459" i="4"/>
  <c r="U459" i="4" s="1"/>
  <c r="O468" i="2" l="1"/>
  <c r="Q468" i="2" s="1"/>
  <c r="R459" i="4"/>
  <c r="O459" i="4"/>
  <c r="S459" i="4" s="1"/>
  <c r="T459" i="4" s="1"/>
  <c r="W459" i="4" s="1"/>
  <c r="R468" i="2" l="1"/>
  <c r="S468" i="2" s="1"/>
  <c r="T468" i="2" s="1"/>
  <c r="U468" i="2" s="1"/>
  <c r="Q459" i="4"/>
  <c r="V468" i="2" l="1"/>
  <c r="X468" i="2" s="1"/>
  <c r="Y468" i="2" s="1"/>
  <c r="Z468" i="2" s="1"/>
  <c r="N469" i="2"/>
  <c r="N460" i="4"/>
  <c r="U460" i="4" s="1"/>
  <c r="O469" i="2" l="1"/>
  <c r="Q469" i="2" s="1"/>
  <c r="R460" i="4"/>
  <c r="O460" i="4"/>
  <c r="S460" i="4" s="1"/>
  <c r="T460" i="4" s="1"/>
  <c r="W460" i="4" s="1"/>
  <c r="R469" i="2" l="1"/>
  <c r="S469" i="2" s="1"/>
  <c r="T469" i="2" s="1"/>
  <c r="V469" i="2" s="1"/>
  <c r="Q460" i="4"/>
  <c r="X469" i="2" l="1"/>
  <c r="Y469" i="2" s="1"/>
  <c r="Z469" i="2" s="1"/>
  <c r="N470" i="2"/>
  <c r="U469" i="2"/>
  <c r="N461" i="4"/>
  <c r="U461" i="4" s="1"/>
  <c r="O461" i="4"/>
  <c r="O470" i="2" l="1"/>
  <c r="Q470" i="2" s="1"/>
  <c r="R461" i="4"/>
  <c r="S461" i="4"/>
  <c r="T461" i="4" s="1"/>
  <c r="W461" i="4" s="1"/>
  <c r="Q461" i="4"/>
  <c r="R470" i="2" l="1"/>
  <c r="S470" i="2" s="1"/>
  <c r="T470" i="2" s="1"/>
  <c r="U470" i="2" s="1"/>
  <c r="N462" i="4"/>
  <c r="U462" i="4" s="1"/>
  <c r="V470" i="2" l="1"/>
  <c r="X470" i="2" s="1"/>
  <c r="Y470" i="2" s="1"/>
  <c r="Z470" i="2" s="1"/>
  <c r="N471" i="2"/>
  <c r="R462" i="4"/>
  <c r="O462" i="4"/>
  <c r="S462" i="4" s="1"/>
  <c r="T462" i="4" s="1"/>
  <c r="W462" i="4" s="1"/>
  <c r="O471" i="2" l="1"/>
  <c r="Q471" i="2" s="1"/>
  <c r="Q462" i="4"/>
  <c r="R471" i="2" l="1"/>
  <c r="S471" i="2" s="1"/>
  <c r="T471" i="2" s="1"/>
  <c r="V471" i="2" s="1"/>
  <c r="N463" i="4"/>
  <c r="U463" i="4" s="1"/>
  <c r="X471" i="2" l="1"/>
  <c r="Y471" i="2" s="1"/>
  <c r="Z471" i="2" s="1"/>
  <c r="N472" i="2"/>
  <c r="U471" i="2"/>
  <c r="R463" i="4"/>
  <c r="O463" i="4"/>
  <c r="S463" i="4" s="1"/>
  <c r="T463" i="4" s="1"/>
  <c r="W463" i="4" s="1"/>
  <c r="O472" i="2" l="1"/>
  <c r="Q472" i="2" s="1"/>
  <c r="Q463" i="4"/>
  <c r="R472" i="2" l="1"/>
  <c r="S472" i="2" s="1"/>
  <c r="T472" i="2" s="1"/>
  <c r="U472" i="2" s="1"/>
  <c r="N464" i="4"/>
  <c r="U464" i="4" s="1"/>
  <c r="V472" i="2" l="1"/>
  <c r="R464" i="4"/>
  <c r="O464" i="4"/>
  <c r="S464" i="4" s="1"/>
  <c r="T464" i="4" s="1"/>
  <c r="W464" i="4" s="1"/>
  <c r="X472" i="2" l="1"/>
  <c r="Y472" i="2" s="1"/>
  <c r="Z472" i="2" s="1"/>
  <c r="N473" i="2"/>
  <c r="Q464" i="4"/>
  <c r="P464" i="4"/>
  <c r="O473" i="2" l="1"/>
  <c r="Q473" i="2" s="1"/>
  <c r="N465" i="4"/>
  <c r="U465" i="4" s="1"/>
  <c r="R473" i="2" l="1"/>
  <c r="S473" i="2" s="1"/>
  <c r="T473" i="2" s="1"/>
  <c r="V473" i="2" s="1"/>
  <c r="R465" i="4"/>
  <c r="O465" i="4"/>
  <c r="S465" i="4" s="1"/>
  <c r="T465" i="4" s="1"/>
  <c r="W465" i="4" s="1"/>
  <c r="X473" i="2" l="1"/>
  <c r="Y473" i="2" s="1"/>
  <c r="Z473" i="2" s="1"/>
  <c r="N474" i="2"/>
  <c r="U473" i="2"/>
  <c r="Q465" i="4"/>
  <c r="O474" i="2" l="1"/>
  <c r="Q474" i="2"/>
  <c r="N466" i="4"/>
  <c r="U466" i="4" s="1"/>
  <c r="R474" i="2" l="1"/>
  <c r="S474" i="2" s="1"/>
  <c r="T474" i="2" s="1"/>
  <c r="V474" i="2" s="1"/>
  <c r="R466" i="4"/>
  <c r="O466" i="4"/>
  <c r="S466" i="4" s="1"/>
  <c r="T466" i="4" s="1"/>
  <c r="W466" i="4" s="1"/>
  <c r="X474" i="2" l="1"/>
  <c r="Y474" i="2" s="1"/>
  <c r="Z474" i="2" s="1"/>
  <c r="N475" i="2"/>
  <c r="U474" i="2"/>
  <c r="Q466" i="4"/>
  <c r="O475" i="2" l="1"/>
  <c r="Q475" i="2" s="1"/>
  <c r="N467" i="4"/>
  <c r="U467" i="4" s="1"/>
  <c r="R475" i="2" l="1"/>
  <c r="S475" i="2" s="1"/>
  <c r="T475" i="2" s="1"/>
  <c r="V475" i="2" s="1"/>
  <c r="R467" i="4"/>
  <c r="O467" i="4"/>
  <c r="S467" i="4" s="1"/>
  <c r="T467" i="4" s="1"/>
  <c r="W467" i="4" s="1"/>
  <c r="X475" i="2" l="1"/>
  <c r="Y475" i="2" s="1"/>
  <c r="Z475" i="2" s="1"/>
  <c r="N476" i="2"/>
  <c r="U475" i="2"/>
  <c r="Q467" i="4"/>
  <c r="O476" i="2" l="1"/>
  <c r="Q476" i="2" s="1"/>
  <c r="N468" i="4"/>
  <c r="U468" i="4" s="1"/>
  <c r="P476" i="2" l="1"/>
  <c r="R476" i="2"/>
  <c r="S476" i="2" s="1"/>
  <c r="T476" i="2" s="1"/>
  <c r="V476" i="2" s="1"/>
  <c r="R468" i="4"/>
  <c r="O468" i="4"/>
  <c r="S468" i="4" s="1"/>
  <c r="T468" i="4" s="1"/>
  <c r="W468" i="4" s="1"/>
  <c r="X476" i="2" l="1"/>
  <c r="Y476" i="2" s="1"/>
  <c r="Z476" i="2" s="1"/>
  <c r="N477" i="2"/>
  <c r="U476" i="2"/>
  <c r="Q468" i="4"/>
  <c r="O477" i="2" l="1"/>
  <c r="N469" i="4"/>
  <c r="U469" i="4" s="1"/>
  <c r="Q477" i="2" l="1"/>
  <c r="R477" i="2"/>
  <c r="S477" i="2" s="1"/>
  <c r="T477" i="2" s="1"/>
  <c r="U477" i="2" s="1"/>
  <c r="R469" i="4"/>
  <c r="O469" i="4"/>
  <c r="S469" i="4" s="1"/>
  <c r="T469" i="4" s="1"/>
  <c r="W469" i="4" s="1"/>
  <c r="V477" i="2" l="1"/>
  <c r="Q469" i="4"/>
  <c r="X477" i="2" l="1"/>
  <c r="Y477" i="2" s="1"/>
  <c r="Z477" i="2" s="1"/>
  <c r="N478" i="2"/>
  <c r="N470" i="4"/>
  <c r="U470" i="4" s="1"/>
  <c r="O478" i="2" l="1"/>
  <c r="R470" i="4"/>
  <c r="O470" i="4"/>
  <c r="S470" i="4" s="1"/>
  <c r="T470" i="4" s="1"/>
  <c r="W470" i="4" s="1"/>
  <c r="Q478" i="2" l="1"/>
  <c r="R478" i="2"/>
  <c r="S478" i="2" s="1"/>
  <c r="T478" i="2" s="1"/>
  <c r="U478" i="2" s="1"/>
  <c r="Q470" i="4"/>
  <c r="V478" i="2" l="1"/>
  <c r="N471" i="4"/>
  <c r="U471" i="4" s="1"/>
  <c r="X478" i="2" l="1"/>
  <c r="Y478" i="2" s="1"/>
  <c r="Z478" i="2" s="1"/>
  <c r="N479" i="2"/>
  <c r="R471" i="4"/>
  <c r="O471" i="4"/>
  <c r="S471" i="4" s="1"/>
  <c r="T471" i="4" s="1"/>
  <c r="W471" i="4" s="1"/>
  <c r="O479" i="2" l="1"/>
  <c r="Q471" i="4"/>
  <c r="Q479" i="2" l="1"/>
  <c r="T479" i="2"/>
  <c r="U479" i="2" s="1"/>
  <c r="R479" i="2"/>
  <c r="S479" i="2" s="1"/>
  <c r="N472" i="4"/>
  <c r="U472" i="4" s="1"/>
  <c r="V479" i="2" l="1"/>
  <c r="X479" i="2" s="1"/>
  <c r="Y479" i="2" s="1"/>
  <c r="Z479" i="2" s="1"/>
  <c r="R472" i="4"/>
  <c r="O472" i="4"/>
  <c r="Q472" i="4" s="1"/>
  <c r="N480" i="2" l="1"/>
  <c r="O480" i="2"/>
  <c r="N473" i="4"/>
  <c r="U473" i="4" s="1"/>
  <c r="S472" i="4"/>
  <c r="T472" i="4" s="1"/>
  <c r="W472" i="4" s="1"/>
  <c r="O473" i="4"/>
  <c r="Q480" i="2" l="1"/>
  <c r="T480" i="2"/>
  <c r="U480" i="2" s="1"/>
  <c r="R480" i="2"/>
  <c r="S480" i="2" s="1"/>
  <c r="R473" i="4"/>
  <c r="S473" i="4"/>
  <c r="T473" i="4" s="1"/>
  <c r="W473" i="4" s="1"/>
  <c r="Q473" i="4"/>
  <c r="V480" i="2" l="1"/>
  <c r="N481" i="2" s="1"/>
  <c r="X480" i="2"/>
  <c r="Y480" i="2" s="1"/>
  <c r="Z480" i="2" s="1"/>
  <c r="N474" i="4"/>
  <c r="U474" i="4" s="1"/>
  <c r="O481" i="2" l="1"/>
  <c r="R474" i="4"/>
  <c r="O474" i="4"/>
  <c r="S474" i="4" s="1"/>
  <c r="T474" i="4" s="1"/>
  <c r="W474" i="4" s="1"/>
  <c r="Q481" i="2" l="1"/>
  <c r="T481" i="2"/>
  <c r="U481" i="2" s="1"/>
  <c r="R481" i="2"/>
  <c r="S481" i="2" s="1"/>
  <c r="Q474" i="4"/>
  <c r="V481" i="2" l="1"/>
  <c r="N475" i="4"/>
  <c r="U475" i="4" s="1"/>
  <c r="X481" i="2" l="1"/>
  <c r="Y481" i="2" s="1"/>
  <c r="Z481" i="2" s="1"/>
  <c r="N482" i="2"/>
  <c r="R475" i="4"/>
  <c r="O475" i="4"/>
  <c r="S475" i="4" s="1"/>
  <c r="T475" i="4" s="1"/>
  <c r="W475" i="4" s="1"/>
  <c r="O482" i="2" l="1"/>
  <c r="Q475" i="4"/>
  <c r="Q482" i="2" l="1"/>
  <c r="T482" i="2"/>
  <c r="U482" i="2" s="1"/>
  <c r="R482" i="2"/>
  <c r="S482" i="2" s="1"/>
  <c r="N476" i="4"/>
  <c r="U476" i="4" s="1"/>
  <c r="V482" i="2" l="1"/>
  <c r="X482" i="2" s="1"/>
  <c r="Y482" i="2" s="1"/>
  <c r="Z482" i="2" s="1"/>
  <c r="R476" i="4"/>
  <c r="O476" i="4"/>
  <c r="S476" i="4" s="1"/>
  <c r="N483" i="2" l="1"/>
  <c r="O483" i="2"/>
  <c r="T476" i="4"/>
  <c r="W476" i="4" s="1"/>
  <c r="Q476" i="4"/>
  <c r="P476" i="4"/>
  <c r="Q483" i="2" l="1"/>
  <c r="T483" i="2"/>
  <c r="U483" i="2" s="1"/>
  <c r="R483" i="2"/>
  <c r="S483" i="2" s="1"/>
  <c r="N477" i="4"/>
  <c r="U477" i="4" s="1"/>
  <c r="V483" i="2" l="1"/>
  <c r="X483" i="2" s="1"/>
  <c r="Y483" i="2" s="1"/>
  <c r="Z483" i="2" s="1"/>
  <c r="R477" i="4"/>
  <c r="O477" i="4"/>
  <c r="Q477" i="4" s="1"/>
  <c r="N484" i="2" l="1"/>
  <c r="O484" i="2"/>
  <c r="N478" i="4"/>
  <c r="U478" i="4" s="1"/>
  <c r="S477" i="4"/>
  <c r="T477" i="4" s="1"/>
  <c r="W477" i="4" s="1"/>
  <c r="O478" i="4"/>
  <c r="Q484" i="2" l="1"/>
  <c r="T484" i="2"/>
  <c r="U484" i="2" s="1"/>
  <c r="R484" i="2"/>
  <c r="S484" i="2" s="1"/>
  <c r="R478" i="4"/>
  <c r="S478" i="4"/>
  <c r="T478" i="4" s="1"/>
  <c r="W478" i="4" s="1"/>
  <c r="Q478" i="4"/>
  <c r="V484" i="2" l="1"/>
  <c r="N479" i="4"/>
  <c r="U479" i="4" s="1"/>
  <c r="X484" i="2" l="1"/>
  <c r="Y484" i="2" s="1"/>
  <c r="Z484" i="2" s="1"/>
  <c r="N485" i="2"/>
  <c r="R479" i="4"/>
  <c r="O479" i="4"/>
  <c r="S479" i="4" s="1"/>
  <c r="T479" i="4" s="1"/>
  <c r="W479" i="4" s="1"/>
  <c r="O485" i="2" l="1"/>
  <c r="Q479" i="4"/>
  <c r="Q485" i="2" l="1"/>
  <c r="T485" i="2"/>
  <c r="U485" i="2" s="1"/>
  <c r="R485" i="2"/>
  <c r="S485" i="2" s="1"/>
  <c r="N480" i="4"/>
  <c r="U480" i="4" s="1"/>
  <c r="V485" i="2" l="1"/>
  <c r="R480" i="4"/>
  <c r="O480" i="4"/>
  <c r="S480" i="4" s="1"/>
  <c r="T480" i="4" s="1"/>
  <c r="W480" i="4" s="1"/>
  <c r="X485" i="2" l="1"/>
  <c r="Y485" i="2" s="1"/>
  <c r="Z485" i="2" s="1"/>
  <c r="N486" i="2"/>
  <c r="Q480" i="4"/>
  <c r="O486" i="2" l="1"/>
  <c r="N481" i="4"/>
  <c r="U481" i="4" s="1"/>
  <c r="Q486" i="2" l="1"/>
  <c r="T486" i="2"/>
  <c r="U486" i="2" s="1"/>
  <c r="R486" i="2"/>
  <c r="S486" i="2" s="1"/>
  <c r="R481" i="4"/>
  <c r="O481" i="4"/>
  <c r="S481" i="4" s="1"/>
  <c r="T481" i="4" s="1"/>
  <c r="W481" i="4" s="1"/>
  <c r="V486" i="2" l="1"/>
  <c r="Q481" i="4"/>
  <c r="X486" i="2" l="1"/>
  <c r="Y486" i="2" s="1"/>
  <c r="Z486" i="2" s="1"/>
  <c r="N487" i="2"/>
  <c r="N482" i="4"/>
  <c r="U482" i="4" s="1"/>
  <c r="O487" i="2" l="1"/>
  <c r="R482" i="4"/>
  <c r="O482" i="4"/>
  <c r="S482" i="4" s="1"/>
  <c r="T482" i="4" s="1"/>
  <c r="W482" i="4" s="1"/>
  <c r="Q487" i="2" l="1"/>
  <c r="T487" i="2"/>
  <c r="U487" i="2" s="1"/>
  <c r="R487" i="2"/>
  <c r="S487" i="2" s="1"/>
  <c r="Q482" i="4"/>
  <c r="V487" i="2" l="1"/>
  <c r="N483" i="4"/>
  <c r="X487" i="2" l="1"/>
  <c r="Y487" i="2" s="1"/>
  <c r="Z487" i="2" s="1"/>
  <c r="N488" i="2"/>
  <c r="O483" i="4"/>
  <c r="U483" i="4"/>
  <c r="R483" i="4"/>
  <c r="S483" i="4"/>
  <c r="T483" i="4" s="1"/>
  <c r="W483" i="4" s="1"/>
  <c r="Q483" i="4"/>
  <c r="O488" i="2" l="1"/>
  <c r="N484" i="4"/>
  <c r="U484" i="4" s="1"/>
  <c r="Q488" i="2" l="1"/>
  <c r="T488" i="2"/>
  <c r="U488" i="2" s="1"/>
  <c r="P488" i="2"/>
  <c r="R488" i="2"/>
  <c r="S488" i="2" s="1"/>
  <c r="R484" i="4"/>
  <c r="O484" i="4"/>
  <c r="S484" i="4" s="1"/>
  <c r="T484" i="4" s="1"/>
  <c r="W484" i="4" s="1"/>
  <c r="V488" i="2" l="1"/>
  <c r="Q484" i="4"/>
  <c r="X488" i="2" l="1"/>
  <c r="Y488" i="2" s="1"/>
  <c r="Z488" i="2" s="1"/>
  <c r="N489" i="2"/>
  <c r="N485" i="4"/>
  <c r="U485" i="4" s="1"/>
  <c r="O489" i="2" l="1"/>
  <c r="R485" i="4"/>
  <c r="O485" i="4"/>
  <c r="S485" i="4" s="1"/>
  <c r="T485" i="4" s="1"/>
  <c r="W485" i="4" s="1"/>
  <c r="Q489" i="2" l="1"/>
  <c r="T489" i="2"/>
  <c r="U489" i="2" s="1"/>
  <c r="R489" i="2"/>
  <c r="S489" i="2" s="1"/>
  <c r="Q485" i="4"/>
  <c r="V489" i="2" l="1"/>
  <c r="N486" i="4"/>
  <c r="U486" i="4" s="1"/>
  <c r="X489" i="2" l="1"/>
  <c r="Y489" i="2" s="1"/>
  <c r="Z489" i="2" s="1"/>
  <c r="N490" i="2"/>
  <c r="R486" i="4"/>
  <c r="O486" i="4"/>
  <c r="S486" i="4" s="1"/>
  <c r="T486" i="4" s="1"/>
  <c r="W486" i="4" s="1"/>
  <c r="O490" i="2" l="1"/>
  <c r="Q486" i="4"/>
  <c r="Q490" i="2" l="1"/>
  <c r="T490" i="2"/>
  <c r="U490" i="2" s="1"/>
  <c r="R490" i="2"/>
  <c r="S490" i="2" s="1"/>
  <c r="N487" i="4"/>
  <c r="U487" i="4" s="1"/>
  <c r="V490" i="2" l="1"/>
  <c r="R487" i="4"/>
  <c r="S487" i="4"/>
  <c r="T487" i="4" s="1"/>
  <c r="W487" i="4" s="1"/>
  <c r="O487" i="4"/>
  <c r="X490" i="2" l="1"/>
  <c r="Y490" i="2" s="1"/>
  <c r="Z490" i="2" s="1"/>
  <c r="N491" i="2"/>
  <c r="Q487" i="4"/>
  <c r="O491" i="2" l="1"/>
  <c r="N488" i="4"/>
  <c r="U488" i="4" s="1"/>
  <c r="Q491" i="2" l="1"/>
  <c r="T491" i="2"/>
  <c r="U491" i="2" s="1"/>
  <c r="R491" i="2"/>
  <c r="S491" i="2" s="1"/>
  <c r="R488" i="4"/>
  <c r="O488" i="4"/>
  <c r="S488" i="4" s="1"/>
  <c r="T488" i="4" s="1"/>
  <c r="W488" i="4" s="1"/>
  <c r="V491" i="2" l="1"/>
  <c r="Q488" i="4"/>
  <c r="P488" i="4"/>
  <c r="X491" i="2" l="1"/>
  <c r="Y491" i="2" s="1"/>
  <c r="Z491" i="2" s="1"/>
  <c r="N492" i="2"/>
  <c r="N489" i="4"/>
  <c r="U489" i="4" s="1"/>
  <c r="O492" i="2" l="1"/>
  <c r="R489" i="4"/>
  <c r="O489" i="4"/>
  <c r="S489" i="4" s="1"/>
  <c r="T489" i="4" s="1"/>
  <c r="W489" i="4" s="1"/>
  <c r="Q492" i="2" l="1"/>
  <c r="T492" i="2"/>
  <c r="U492" i="2" s="1"/>
  <c r="R492" i="2"/>
  <c r="S492" i="2" s="1"/>
  <c r="Q489" i="4"/>
  <c r="V492" i="2" l="1"/>
  <c r="N490" i="4"/>
  <c r="U490" i="4" s="1"/>
  <c r="X492" i="2" l="1"/>
  <c r="Y492" i="2" s="1"/>
  <c r="Z492" i="2" s="1"/>
  <c r="N493" i="2"/>
  <c r="R490" i="4"/>
  <c r="O490" i="4"/>
  <c r="S490" i="4" s="1"/>
  <c r="T490" i="4" s="1"/>
  <c r="W490" i="4" s="1"/>
  <c r="O493" i="2" l="1"/>
  <c r="Q490" i="4"/>
  <c r="Q493" i="2" l="1"/>
  <c r="T493" i="2"/>
  <c r="U493" i="2" s="1"/>
  <c r="R493" i="2"/>
  <c r="S493" i="2" s="1"/>
  <c r="N491" i="4"/>
  <c r="U491" i="4" s="1"/>
  <c r="V493" i="2" l="1"/>
  <c r="R491" i="4"/>
  <c r="O491" i="4"/>
  <c r="S491" i="4" s="1"/>
  <c r="T491" i="4" s="1"/>
  <c r="W491" i="4" s="1"/>
  <c r="X493" i="2" l="1"/>
  <c r="Y493" i="2" s="1"/>
  <c r="Z493" i="2" s="1"/>
  <c r="N494" i="2"/>
  <c r="Q491" i="4"/>
  <c r="O494" i="2" l="1"/>
  <c r="N492" i="4"/>
  <c r="U492" i="4" s="1"/>
  <c r="Q494" i="2" l="1"/>
  <c r="T494" i="2"/>
  <c r="U494" i="2" s="1"/>
  <c r="R494" i="2"/>
  <c r="S494" i="2" s="1"/>
  <c r="R492" i="4"/>
  <c r="O492" i="4"/>
  <c r="S492" i="4" s="1"/>
  <c r="T492" i="4" s="1"/>
  <c r="W492" i="4" s="1"/>
  <c r="V494" i="2" l="1"/>
  <c r="Q492" i="4"/>
  <c r="X494" i="2" l="1"/>
  <c r="Y494" i="2" s="1"/>
  <c r="Z494" i="2" s="1"/>
  <c r="N495" i="2"/>
  <c r="N493" i="4"/>
  <c r="U493" i="4" s="1"/>
  <c r="O495" i="2" l="1"/>
  <c r="R493" i="4"/>
  <c r="O493" i="4"/>
  <c r="S493" i="4" s="1"/>
  <c r="T493" i="4" s="1"/>
  <c r="W493" i="4" s="1"/>
  <c r="Q495" i="2" l="1"/>
  <c r="T495" i="2"/>
  <c r="U495" i="2" s="1"/>
  <c r="R495" i="2"/>
  <c r="S495" i="2" s="1"/>
  <c r="Q493" i="4"/>
  <c r="V495" i="2" l="1"/>
  <c r="N494" i="4"/>
  <c r="U494" i="4" s="1"/>
  <c r="X495" i="2" l="1"/>
  <c r="Y495" i="2" s="1"/>
  <c r="Z495" i="2" s="1"/>
  <c r="N496" i="2"/>
  <c r="R494" i="4"/>
  <c r="O494" i="4"/>
  <c r="S494" i="4" s="1"/>
  <c r="T494" i="4" s="1"/>
  <c r="W494" i="4" s="1"/>
  <c r="O496" i="2" l="1"/>
  <c r="Q494" i="4"/>
  <c r="Q496" i="2" l="1"/>
  <c r="T496" i="2"/>
  <c r="U496" i="2" s="1"/>
  <c r="R496" i="2"/>
  <c r="S496" i="2" s="1"/>
  <c r="N495" i="4"/>
  <c r="U495" i="4" s="1"/>
  <c r="V496" i="2" l="1"/>
  <c r="R495" i="4"/>
  <c r="O495" i="4"/>
  <c r="S495" i="4" s="1"/>
  <c r="T495" i="4" s="1"/>
  <c r="W495" i="4" s="1"/>
  <c r="X496" i="2" l="1"/>
  <c r="Y496" i="2" s="1"/>
  <c r="Z496" i="2" s="1"/>
  <c r="N497" i="2"/>
  <c r="Q495" i="4"/>
  <c r="O497" i="2" l="1"/>
  <c r="N496" i="4"/>
  <c r="U496" i="4" s="1"/>
  <c r="Q497" i="2" l="1"/>
  <c r="T497" i="2"/>
  <c r="U497" i="2" s="1"/>
  <c r="R497" i="2"/>
  <c r="S497" i="2" s="1"/>
  <c r="R496" i="4"/>
  <c r="O496" i="4"/>
  <c r="S496" i="4" s="1"/>
  <c r="T496" i="4" s="1"/>
  <c r="W496" i="4" s="1"/>
  <c r="V497" i="2" l="1"/>
  <c r="Q496" i="4"/>
  <c r="X497" i="2" l="1"/>
  <c r="Y497" i="2" s="1"/>
  <c r="Z497" i="2" s="1"/>
  <c r="N498" i="2"/>
  <c r="N497" i="4"/>
  <c r="U497" i="4" s="1"/>
  <c r="O498" i="2" l="1"/>
  <c r="R497" i="4"/>
  <c r="O497" i="4"/>
  <c r="S497" i="4" s="1"/>
  <c r="T497" i="4" s="1"/>
  <c r="W497" i="4" s="1"/>
  <c r="Q498" i="2" l="1"/>
  <c r="T498" i="2"/>
  <c r="U498" i="2" s="1"/>
  <c r="R498" i="2"/>
  <c r="S498" i="2" s="1"/>
  <c r="Q497" i="4"/>
  <c r="V498" i="2" l="1"/>
  <c r="N498" i="4"/>
  <c r="U498" i="4" s="1"/>
  <c r="X498" i="2" l="1"/>
  <c r="Y498" i="2" s="1"/>
  <c r="Z498" i="2" s="1"/>
  <c r="N499" i="2"/>
  <c r="R498" i="4"/>
  <c r="O498" i="4"/>
  <c r="S498" i="4" s="1"/>
  <c r="T498" i="4" s="1"/>
  <c r="W498" i="4" s="1"/>
  <c r="O499" i="2" l="1"/>
  <c r="Q498" i="4"/>
  <c r="Q499" i="2" l="1"/>
  <c r="T499" i="2"/>
  <c r="U499" i="2" s="1"/>
  <c r="R499" i="2"/>
  <c r="S499" i="2" s="1"/>
  <c r="N499" i="4"/>
  <c r="U499" i="4" s="1"/>
  <c r="V499" i="2" l="1"/>
  <c r="X499" i="2" s="1"/>
  <c r="Y499" i="2" s="1"/>
  <c r="Z499" i="2" s="1"/>
  <c r="N500" i="2"/>
  <c r="R499" i="4"/>
  <c r="O499" i="4"/>
  <c r="S499" i="4" s="1"/>
  <c r="T499" i="4" s="1"/>
  <c r="W499" i="4" s="1"/>
  <c r="O500" i="2" l="1"/>
  <c r="Q499" i="4"/>
  <c r="Q500" i="2" l="1"/>
  <c r="T500" i="2"/>
  <c r="U500" i="2" s="1"/>
  <c r="P500" i="2"/>
  <c r="R500" i="2"/>
  <c r="S500" i="2" s="1"/>
  <c r="N500" i="4"/>
  <c r="U500" i="4" s="1"/>
  <c r="V500" i="2" l="1"/>
  <c r="R500" i="4"/>
  <c r="O500" i="4"/>
  <c r="S500" i="4" s="1"/>
  <c r="T500" i="4" s="1"/>
  <c r="W500" i="4" s="1"/>
  <c r="X500" i="2" l="1"/>
  <c r="Y500" i="2" s="1"/>
  <c r="Z500" i="2" s="1"/>
  <c r="N501" i="2"/>
  <c r="Q500" i="4"/>
  <c r="P500" i="4"/>
  <c r="O501" i="2" l="1"/>
  <c r="N501" i="4"/>
  <c r="U501" i="4" s="1"/>
  <c r="Q501" i="2" l="1"/>
  <c r="T501" i="2"/>
  <c r="U501" i="2" s="1"/>
  <c r="R501" i="2"/>
  <c r="S501" i="2" s="1"/>
  <c r="R501" i="4"/>
  <c r="O501" i="4"/>
  <c r="S501" i="4" s="1"/>
  <c r="T501" i="4" s="1"/>
  <c r="W501" i="4" s="1"/>
  <c r="V501" i="2" l="1"/>
  <c r="Q501" i="4"/>
  <c r="N502" i="4" s="1"/>
  <c r="U502" i="4" s="1"/>
  <c r="X501" i="2" l="1"/>
  <c r="Y501" i="2" s="1"/>
  <c r="Z501" i="2" s="1"/>
  <c r="N502" i="2"/>
  <c r="R502" i="4"/>
  <c r="O502" i="4"/>
  <c r="Q502" i="4" s="1"/>
  <c r="O502" i="2" l="1"/>
  <c r="S502" i="4"/>
  <c r="T502" i="4" s="1"/>
  <c r="W502" i="4" s="1"/>
  <c r="N503" i="4"/>
  <c r="U503" i="4" s="1"/>
  <c r="Q502" i="2" l="1"/>
  <c r="T502" i="2"/>
  <c r="U502" i="2" s="1"/>
  <c r="R502" i="2"/>
  <c r="S502" i="2" s="1"/>
  <c r="R503" i="4"/>
  <c r="O503" i="4"/>
  <c r="S503" i="4" s="1"/>
  <c r="T503" i="4" s="1"/>
  <c r="W503" i="4" s="1"/>
  <c r="V502" i="2" l="1"/>
  <c r="Q503" i="4"/>
  <c r="X502" i="2" l="1"/>
  <c r="Y502" i="2" s="1"/>
  <c r="Z502" i="2" s="1"/>
  <c r="N503" i="2"/>
  <c r="N504" i="4"/>
  <c r="U504" i="4" s="1"/>
  <c r="O503" i="2" l="1"/>
  <c r="R504" i="4"/>
  <c r="O504" i="4"/>
  <c r="S504" i="4" s="1"/>
  <c r="T504" i="4" s="1"/>
  <c r="W504" i="4" s="1"/>
  <c r="Q503" i="2" l="1"/>
  <c r="T503" i="2"/>
  <c r="U503" i="2" s="1"/>
  <c r="R503" i="2"/>
  <c r="S503" i="2" s="1"/>
  <c r="Q504" i="4"/>
  <c r="V503" i="2" l="1"/>
  <c r="N505" i="4"/>
  <c r="U505" i="4" s="1"/>
  <c r="X503" i="2" l="1"/>
  <c r="Y503" i="2" s="1"/>
  <c r="Z503" i="2" s="1"/>
  <c r="N504" i="2"/>
  <c r="R505" i="4"/>
  <c r="O505" i="4"/>
  <c r="S505" i="4" s="1"/>
  <c r="T505" i="4" s="1"/>
  <c r="W505" i="4" s="1"/>
  <c r="O504" i="2" l="1"/>
  <c r="Q505" i="4"/>
  <c r="Q504" i="2" l="1"/>
  <c r="T504" i="2"/>
  <c r="U504" i="2" s="1"/>
  <c r="R504" i="2"/>
  <c r="S504" i="2" s="1"/>
  <c r="N506" i="4"/>
  <c r="U506" i="4" s="1"/>
  <c r="V504" i="2" l="1"/>
  <c r="R506" i="4"/>
  <c r="O506" i="4"/>
  <c r="S506" i="4" s="1"/>
  <c r="T506" i="4" s="1"/>
  <c r="W506" i="4" s="1"/>
  <c r="X504" i="2" l="1"/>
  <c r="Y504" i="2" s="1"/>
  <c r="Z504" i="2" s="1"/>
  <c r="N505" i="2"/>
  <c r="Q506" i="4"/>
  <c r="O505" i="2" l="1"/>
  <c r="N507" i="4"/>
  <c r="U507" i="4" s="1"/>
  <c r="Q505" i="2" l="1"/>
  <c r="T505" i="2"/>
  <c r="U505" i="2" s="1"/>
  <c r="R505" i="2"/>
  <c r="S505" i="2" s="1"/>
  <c r="R507" i="4"/>
  <c r="O507" i="4"/>
  <c r="S507" i="4" s="1"/>
  <c r="T507" i="4" s="1"/>
  <c r="W507" i="4" s="1"/>
  <c r="V505" i="2" l="1"/>
  <c r="Q507" i="4"/>
  <c r="X505" i="2" l="1"/>
  <c r="Y505" i="2" s="1"/>
  <c r="Z505" i="2" s="1"/>
  <c r="N506" i="2"/>
  <c r="N508" i="4"/>
  <c r="U508" i="4" s="1"/>
  <c r="O506" i="2" l="1"/>
  <c r="R508" i="4"/>
  <c r="O508" i="4"/>
  <c r="S508" i="4" s="1"/>
  <c r="T508" i="4" s="1"/>
  <c r="W508" i="4" s="1"/>
  <c r="Q506" i="2" l="1"/>
  <c r="T506" i="2"/>
  <c r="U506" i="2" s="1"/>
  <c r="R506" i="2"/>
  <c r="S506" i="2" s="1"/>
  <c r="Q508" i="4"/>
  <c r="V506" i="2" l="1"/>
  <c r="N509" i="4"/>
  <c r="U509" i="4" s="1"/>
  <c r="N507" i="2" l="1"/>
  <c r="X506" i="2"/>
  <c r="Y506" i="2" s="1"/>
  <c r="Z506" i="2" s="1"/>
  <c r="R509" i="4"/>
  <c r="O509" i="4"/>
  <c r="S509" i="4" s="1"/>
  <c r="T509" i="4" s="1"/>
  <c r="W509" i="4" s="1"/>
  <c r="O507" i="2" l="1"/>
  <c r="Q509" i="4"/>
  <c r="Q507" i="2" l="1"/>
  <c r="T507" i="2"/>
  <c r="U507" i="2" s="1"/>
  <c r="R507" i="2"/>
  <c r="S507" i="2" s="1"/>
  <c r="N510" i="4"/>
  <c r="U510" i="4" s="1"/>
  <c r="V507" i="2" l="1"/>
  <c r="R510" i="4"/>
  <c r="O510" i="4"/>
  <c r="S510" i="4" s="1"/>
  <c r="T510" i="4" s="1"/>
  <c r="W510" i="4" s="1"/>
  <c r="N508" i="2" l="1"/>
  <c r="X507" i="2"/>
  <c r="Y507" i="2" s="1"/>
  <c r="Z507" i="2" s="1"/>
  <c r="Q510" i="4"/>
  <c r="O508" i="2" l="1"/>
  <c r="N511" i="4"/>
  <c r="U511" i="4" s="1"/>
  <c r="Q508" i="2" l="1"/>
  <c r="T508" i="2"/>
  <c r="U508" i="2" s="1"/>
  <c r="R508" i="2"/>
  <c r="S508" i="2" s="1"/>
  <c r="R511" i="4"/>
  <c r="O511" i="4"/>
  <c r="S511" i="4" s="1"/>
  <c r="T511" i="4" s="1"/>
  <c r="W511" i="4" s="1"/>
  <c r="V508" i="2" l="1"/>
  <c r="Q511" i="4"/>
  <c r="N509" i="2" l="1"/>
  <c r="X508" i="2"/>
  <c r="Y508" i="2" s="1"/>
  <c r="Z508" i="2" s="1"/>
  <c r="N512" i="4"/>
  <c r="U512" i="4" s="1"/>
  <c r="O509" i="2" l="1"/>
  <c r="R512" i="4"/>
  <c r="O512" i="4"/>
  <c r="S512" i="4" s="1"/>
  <c r="T512" i="4" s="1"/>
  <c r="W512" i="4" s="1"/>
  <c r="Q509" i="2" l="1"/>
  <c r="T509" i="2"/>
  <c r="U509" i="2" s="1"/>
  <c r="R509" i="2"/>
  <c r="S509" i="2" s="1"/>
  <c r="Q512" i="4"/>
  <c r="P512" i="4"/>
  <c r="V509" i="2" l="1"/>
  <c r="N513" i="4"/>
  <c r="U513" i="4" s="1"/>
  <c r="N510" i="2" l="1"/>
  <c r="X509" i="2"/>
  <c r="Y509" i="2" s="1"/>
  <c r="Z509" i="2" s="1"/>
  <c r="R513" i="4"/>
  <c r="O513" i="4"/>
  <c r="S513" i="4" s="1"/>
  <c r="T513" i="4" s="1"/>
  <c r="W513" i="4" s="1"/>
  <c r="O510" i="2" l="1"/>
  <c r="Q513" i="4"/>
  <c r="Q510" i="2" l="1"/>
  <c r="T510" i="2"/>
  <c r="U510" i="2" s="1"/>
  <c r="R510" i="2"/>
  <c r="S510" i="2" s="1"/>
  <c r="N514" i="4"/>
  <c r="U514" i="4" s="1"/>
  <c r="V510" i="2" l="1"/>
  <c r="R514" i="4"/>
  <c r="O514" i="4"/>
  <c r="S514" i="4" s="1"/>
  <c r="T514" i="4" s="1"/>
  <c r="W514" i="4" s="1"/>
  <c r="N511" i="2" l="1"/>
  <c r="X510" i="2"/>
  <c r="Y510" i="2" s="1"/>
  <c r="Z510" i="2" s="1"/>
  <c r="Q514" i="4"/>
  <c r="O511" i="2" l="1"/>
  <c r="N515" i="4"/>
  <c r="U515" i="4" s="1"/>
  <c r="Q511" i="2" l="1"/>
  <c r="T511" i="2"/>
  <c r="U511" i="2" s="1"/>
  <c r="R511" i="2"/>
  <c r="S511" i="2" s="1"/>
  <c r="R515" i="4"/>
  <c r="O515" i="4"/>
  <c r="S515" i="4" s="1"/>
  <c r="T515" i="4" s="1"/>
  <c r="W515" i="4" s="1"/>
  <c r="V511" i="2" l="1"/>
  <c r="X511" i="2" s="1"/>
  <c r="Y511" i="2" s="1"/>
  <c r="Z511" i="2" s="1"/>
  <c r="Q515" i="4"/>
  <c r="N512" i="2" l="1"/>
  <c r="O512" i="2"/>
  <c r="N516" i="4"/>
  <c r="U516" i="4" s="1"/>
  <c r="Q512" i="2" l="1"/>
  <c r="T512" i="2"/>
  <c r="U512" i="2" s="1"/>
  <c r="P512" i="2"/>
  <c r="R512" i="2"/>
  <c r="S512" i="2" s="1"/>
  <c r="R516" i="4"/>
  <c r="O516" i="4"/>
  <c r="S516" i="4" s="1"/>
  <c r="T516" i="4" s="1"/>
  <c r="W516" i="4" s="1"/>
  <c r="V512" i="2" l="1"/>
  <c r="Q516" i="4"/>
  <c r="X512" i="2" l="1"/>
  <c r="Y512" i="2" s="1"/>
  <c r="Z512" i="2" s="1"/>
  <c r="N513" i="2"/>
  <c r="N517" i="4"/>
  <c r="U517" i="4" s="1"/>
  <c r="O513" i="2" l="1"/>
  <c r="R517" i="4"/>
  <c r="O517" i="4"/>
  <c r="S517" i="4" s="1"/>
  <c r="T517" i="4" s="1"/>
  <c r="W517" i="4" s="1"/>
  <c r="Q513" i="2" l="1"/>
  <c r="T513" i="2"/>
  <c r="U513" i="2" s="1"/>
  <c r="R513" i="2"/>
  <c r="S513" i="2" s="1"/>
  <c r="Q517" i="4"/>
  <c r="V513" i="2" l="1"/>
  <c r="N518" i="4"/>
  <c r="U518" i="4" s="1"/>
  <c r="X513" i="2" l="1"/>
  <c r="Y513" i="2" s="1"/>
  <c r="Z513" i="2" s="1"/>
  <c r="N514" i="2"/>
  <c r="R518" i="4"/>
  <c r="O518" i="4"/>
  <c r="Q518" i="4" s="1"/>
  <c r="O514" i="2" l="1"/>
  <c r="S518" i="4"/>
  <c r="T518" i="4" s="1"/>
  <c r="W518" i="4" s="1"/>
  <c r="N519" i="4"/>
  <c r="U519" i="4" s="1"/>
  <c r="Q514" i="2" l="1"/>
  <c r="T514" i="2"/>
  <c r="U514" i="2" s="1"/>
  <c r="R514" i="2"/>
  <c r="S514" i="2" s="1"/>
  <c r="R519" i="4"/>
  <c r="O519" i="4"/>
  <c r="Q519" i="4" s="1"/>
  <c r="V514" i="2" l="1"/>
  <c r="S519" i="4"/>
  <c r="T519" i="4" s="1"/>
  <c r="W519" i="4" s="1"/>
  <c r="N520" i="4"/>
  <c r="U520" i="4" s="1"/>
  <c r="X514" i="2" l="1"/>
  <c r="Y514" i="2" s="1"/>
  <c r="Z514" i="2" s="1"/>
  <c r="N515" i="2"/>
  <c r="R520" i="4"/>
  <c r="O520" i="4"/>
  <c r="S520" i="4" s="1"/>
  <c r="T520" i="4" s="1"/>
  <c r="W520" i="4" s="1"/>
  <c r="O515" i="2" l="1"/>
  <c r="Q520" i="4"/>
  <c r="Q515" i="2" l="1"/>
  <c r="T515" i="2"/>
  <c r="U515" i="2" s="1"/>
  <c r="R515" i="2"/>
  <c r="S515" i="2" s="1"/>
  <c r="N521" i="4"/>
  <c r="U521" i="4" s="1"/>
  <c r="V515" i="2" l="1"/>
  <c r="R521" i="4"/>
  <c r="O521" i="4"/>
  <c r="S521" i="4" s="1"/>
  <c r="T521" i="4" s="1"/>
  <c r="W521" i="4" s="1"/>
  <c r="X515" i="2" l="1"/>
  <c r="Y515" i="2" s="1"/>
  <c r="Z515" i="2" s="1"/>
  <c r="N516" i="2"/>
  <c r="Q521" i="4"/>
  <c r="O516" i="2" l="1"/>
  <c r="N522" i="4"/>
  <c r="U522" i="4" s="1"/>
  <c r="Q516" i="2" l="1"/>
  <c r="T516" i="2"/>
  <c r="U516" i="2" s="1"/>
  <c r="R516" i="2"/>
  <c r="S516" i="2" s="1"/>
  <c r="R522" i="4"/>
  <c r="O522" i="4"/>
  <c r="S522" i="4" s="1"/>
  <c r="T522" i="4" s="1"/>
  <c r="W522" i="4" s="1"/>
  <c r="V516" i="2" l="1"/>
  <c r="Q522" i="4"/>
  <c r="X516" i="2" l="1"/>
  <c r="Y516" i="2" s="1"/>
  <c r="Z516" i="2" s="1"/>
  <c r="N517" i="2"/>
  <c r="N523" i="4"/>
  <c r="U523" i="4" s="1"/>
  <c r="O517" i="2" l="1"/>
  <c r="R523" i="4"/>
  <c r="O523" i="4"/>
  <c r="S523" i="4" s="1"/>
  <c r="T523" i="4" s="1"/>
  <c r="W523" i="4" s="1"/>
  <c r="Q517" i="2" l="1"/>
  <c r="T517" i="2"/>
  <c r="U517" i="2" s="1"/>
  <c r="R517" i="2"/>
  <c r="S517" i="2" s="1"/>
  <c r="Q523" i="4"/>
  <c r="V517" i="2" l="1"/>
  <c r="N524" i="4"/>
  <c r="U524" i="4" s="1"/>
  <c r="X517" i="2" l="1"/>
  <c r="Y517" i="2" s="1"/>
  <c r="Z517" i="2" s="1"/>
  <c r="N518" i="2"/>
  <c r="R524" i="4"/>
  <c r="O524" i="4"/>
  <c r="S524" i="4" s="1"/>
  <c r="T524" i="4" s="1"/>
  <c r="W524" i="4" s="1"/>
  <c r="O518" i="2" l="1"/>
  <c r="Q524" i="4"/>
  <c r="P524" i="4"/>
  <c r="Q518" i="2" l="1"/>
  <c r="T518" i="2"/>
  <c r="U518" i="2" s="1"/>
  <c r="R518" i="2"/>
  <c r="S518" i="2" s="1"/>
  <c r="N525" i="4"/>
  <c r="U525" i="4" s="1"/>
  <c r="V518" i="2" l="1"/>
  <c r="R525" i="4"/>
  <c r="O525" i="4"/>
  <c r="S525" i="4" s="1"/>
  <c r="T525" i="4" s="1"/>
  <c r="W525" i="4" s="1"/>
  <c r="X518" i="2" l="1"/>
  <c r="Y518" i="2" s="1"/>
  <c r="Z518" i="2" s="1"/>
  <c r="N519" i="2"/>
  <c r="Q525" i="4"/>
  <c r="O519" i="2" l="1"/>
  <c r="N526" i="4"/>
  <c r="U526" i="4" s="1"/>
  <c r="Q519" i="2" l="1"/>
  <c r="T519" i="2"/>
  <c r="U519" i="2" s="1"/>
  <c r="R519" i="2"/>
  <c r="S519" i="2" s="1"/>
  <c r="R526" i="4"/>
  <c r="O526" i="4"/>
  <c r="S526" i="4" s="1"/>
  <c r="T526" i="4" s="1"/>
  <c r="W526" i="4" s="1"/>
  <c r="V519" i="2" l="1"/>
  <c r="Q526" i="4"/>
  <c r="X519" i="2" l="1"/>
  <c r="Y519" i="2" s="1"/>
  <c r="Z519" i="2" s="1"/>
  <c r="N520" i="2"/>
  <c r="N527" i="4"/>
  <c r="U527" i="4" s="1"/>
  <c r="O520" i="2" l="1"/>
  <c r="R527" i="4"/>
  <c r="O527" i="4"/>
  <c r="S527" i="4" s="1"/>
  <c r="T527" i="4" s="1"/>
  <c r="W527" i="4" s="1"/>
  <c r="Q520" i="2" l="1"/>
  <c r="T520" i="2"/>
  <c r="U520" i="2" s="1"/>
  <c r="R520" i="2"/>
  <c r="S520" i="2" s="1"/>
  <c r="Q527" i="4"/>
  <c r="V520" i="2" l="1"/>
  <c r="N528" i="4"/>
  <c r="U528" i="4" s="1"/>
  <c r="X520" i="2" l="1"/>
  <c r="Y520" i="2" s="1"/>
  <c r="Z520" i="2" s="1"/>
  <c r="N521" i="2"/>
  <c r="R528" i="4"/>
  <c r="O528" i="4"/>
  <c r="S528" i="4" s="1"/>
  <c r="T528" i="4" s="1"/>
  <c r="W528" i="4" s="1"/>
  <c r="O521" i="2" l="1"/>
  <c r="Q528" i="4"/>
  <c r="Q521" i="2" l="1"/>
  <c r="T521" i="2"/>
  <c r="U521" i="2" s="1"/>
  <c r="R521" i="2"/>
  <c r="S521" i="2" s="1"/>
  <c r="N529" i="4"/>
  <c r="U529" i="4" s="1"/>
  <c r="V521" i="2" l="1"/>
  <c r="R529" i="4"/>
  <c r="O529" i="4"/>
  <c r="S529" i="4" s="1"/>
  <c r="T529" i="4" s="1"/>
  <c r="W529" i="4" s="1"/>
  <c r="X521" i="2" l="1"/>
  <c r="Y521" i="2" s="1"/>
  <c r="Z521" i="2" s="1"/>
  <c r="N522" i="2"/>
  <c r="Q529" i="4"/>
  <c r="O522" i="2" l="1"/>
  <c r="N530" i="4"/>
  <c r="U530" i="4" s="1"/>
  <c r="Q522" i="2" l="1"/>
  <c r="T522" i="2"/>
  <c r="U522" i="2" s="1"/>
  <c r="R522" i="2"/>
  <c r="S522" i="2" s="1"/>
  <c r="R530" i="4"/>
  <c r="O530" i="4"/>
  <c r="S530" i="4" s="1"/>
  <c r="T530" i="4" s="1"/>
  <c r="W530" i="4" s="1"/>
  <c r="V522" i="2" l="1"/>
  <c r="Q530" i="4"/>
  <c r="X522" i="2" l="1"/>
  <c r="Y522" i="2" s="1"/>
  <c r="Z522" i="2" s="1"/>
  <c r="N523" i="2"/>
  <c r="N531" i="4"/>
  <c r="U531" i="4" s="1"/>
  <c r="O523" i="2" l="1"/>
  <c r="R531" i="4"/>
  <c r="O531" i="4"/>
  <c r="S531" i="4" s="1"/>
  <c r="T531" i="4" s="1"/>
  <c r="W531" i="4" s="1"/>
  <c r="Q523" i="2" l="1"/>
  <c r="T523" i="2"/>
  <c r="U523" i="2" s="1"/>
  <c r="R523" i="2"/>
  <c r="S523" i="2" s="1"/>
  <c r="Q531" i="4"/>
  <c r="V523" i="2" l="1"/>
  <c r="N532" i="4"/>
  <c r="U532" i="4" s="1"/>
  <c r="X523" i="2" l="1"/>
  <c r="Y523" i="2" s="1"/>
  <c r="Z523" i="2" s="1"/>
  <c r="N524" i="2"/>
  <c r="R532" i="4"/>
  <c r="O532" i="4"/>
  <c r="S532" i="4" s="1"/>
  <c r="T532" i="4" s="1"/>
  <c r="W532" i="4" s="1"/>
  <c r="O524" i="2" l="1"/>
  <c r="Q532" i="4"/>
  <c r="Q524" i="2" l="1"/>
  <c r="T524" i="2"/>
  <c r="U524" i="2" s="1"/>
  <c r="P524" i="2"/>
  <c r="R524" i="2"/>
  <c r="S524" i="2" s="1"/>
  <c r="N533" i="4"/>
  <c r="U533" i="4" s="1"/>
  <c r="V524" i="2" l="1"/>
  <c r="R533" i="4"/>
  <c r="O533" i="4"/>
  <c r="S533" i="4" s="1"/>
  <c r="T533" i="4" s="1"/>
  <c r="W533" i="4" s="1"/>
  <c r="X524" i="2" l="1"/>
  <c r="Y524" i="2" s="1"/>
  <c r="Z524" i="2" s="1"/>
  <c r="N525" i="2"/>
  <c r="Q533" i="4"/>
  <c r="O525" i="2" l="1"/>
  <c r="N534" i="4"/>
  <c r="U534" i="4" s="1"/>
  <c r="Q525" i="2" l="1"/>
  <c r="T525" i="2"/>
  <c r="U525" i="2" s="1"/>
  <c r="R525" i="2"/>
  <c r="S525" i="2" s="1"/>
  <c r="R534" i="4"/>
  <c r="O534" i="4"/>
  <c r="S534" i="4" s="1"/>
  <c r="T534" i="4" s="1"/>
  <c r="W534" i="4" s="1"/>
  <c r="V525" i="2" l="1"/>
  <c r="Q534" i="4"/>
  <c r="X525" i="2" l="1"/>
  <c r="Y525" i="2" s="1"/>
  <c r="Z525" i="2" s="1"/>
  <c r="N526" i="2"/>
  <c r="N535" i="4"/>
  <c r="U535" i="4" s="1"/>
  <c r="O526" i="2" l="1"/>
  <c r="R535" i="4"/>
  <c r="O535" i="4"/>
  <c r="S535" i="4" s="1"/>
  <c r="T535" i="4" s="1"/>
  <c r="W535" i="4" s="1"/>
  <c r="Q526" i="2" l="1"/>
  <c r="T526" i="2"/>
  <c r="U526" i="2" s="1"/>
  <c r="R526" i="2"/>
  <c r="S526" i="2" s="1"/>
  <c r="Q535" i="4"/>
  <c r="V526" i="2" l="1"/>
  <c r="N536" i="4"/>
  <c r="U536" i="4" s="1"/>
  <c r="X526" i="2" l="1"/>
  <c r="Y526" i="2" s="1"/>
  <c r="Z526" i="2" s="1"/>
  <c r="N527" i="2"/>
  <c r="R536" i="4"/>
  <c r="O536" i="4"/>
  <c r="S536" i="4" s="1"/>
  <c r="T536" i="4" s="1"/>
  <c r="W536" i="4" s="1"/>
  <c r="O527" i="2" l="1"/>
  <c r="Q536" i="4"/>
  <c r="P536" i="4"/>
  <c r="Q527" i="2" l="1"/>
  <c r="T527" i="2"/>
  <c r="U527" i="2" s="1"/>
  <c r="R527" i="2"/>
  <c r="S527" i="2" s="1"/>
  <c r="N537" i="4"/>
  <c r="U537" i="4" s="1"/>
  <c r="V527" i="2" l="1"/>
  <c r="R537" i="4"/>
  <c r="O537" i="4"/>
  <c r="S537" i="4" s="1"/>
  <c r="T537" i="4" s="1"/>
  <c r="W537" i="4" s="1"/>
  <c r="X527" i="2" l="1"/>
  <c r="Y527" i="2" s="1"/>
  <c r="Z527" i="2" s="1"/>
  <c r="N528" i="2"/>
  <c r="Q537" i="4"/>
  <c r="O528" i="2" l="1"/>
  <c r="N538" i="4"/>
  <c r="U538" i="4" s="1"/>
  <c r="Q528" i="2" l="1"/>
  <c r="T528" i="2"/>
  <c r="U528" i="2" s="1"/>
  <c r="R528" i="2"/>
  <c r="S528" i="2" s="1"/>
  <c r="R538" i="4"/>
  <c r="O538" i="4"/>
  <c r="S538" i="4" s="1"/>
  <c r="T538" i="4" s="1"/>
  <c r="W538" i="4" s="1"/>
  <c r="V528" i="2" l="1"/>
  <c r="Q538" i="4"/>
  <c r="X528" i="2" l="1"/>
  <c r="Y528" i="2" s="1"/>
  <c r="Z528" i="2" s="1"/>
  <c r="N529" i="2"/>
  <c r="N539" i="4"/>
  <c r="U539" i="4" s="1"/>
  <c r="O529" i="2" l="1"/>
  <c r="R539" i="4"/>
  <c r="O539" i="4"/>
  <c r="S539" i="4" s="1"/>
  <c r="T539" i="4" s="1"/>
  <c r="W539" i="4" s="1"/>
  <c r="Q529" i="2" l="1"/>
  <c r="T529" i="2"/>
  <c r="U529" i="2" s="1"/>
  <c r="R529" i="2"/>
  <c r="S529" i="2" s="1"/>
  <c r="Q539" i="4"/>
  <c r="V529" i="2" l="1"/>
  <c r="N540" i="4"/>
  <c r="U540" i="4" s="1"/>
  <c r="X529" i="2" l="1"/>
  <c r="Y529" i="2" s="1"/>
  <c r="Z529" i="2" s="1"/>
  <c r="N530" i="2"/>
  <c r="R540" i="4"/>
  <c r="O540" i="4"/>
  <c r="S540" i="4" s="1"/>
  <c r="T540" i="4" s="1"/>
  <c r="W540" i="4" s="1"/>
  <c r="O530" i="2" l="1"/>
  <c r="Q540" i="4"/>
  <c r="Q530" i="2" l="1"/>
  <c r="T530" i="2"/>
  <c r="U530" i="2" s="1"/>
  <c r="R530" i="2"/>
  <c r="S530" i="2" s="1"/>
  <c r="N541" i="4"/>
  <c r="U541" i="4" s="1"/>
  <c r="V530" i="2" l="1"/>
  <c r="R541" i="4"/>
  <c r="O541" i="4"/>
  <c r="S541" i="4" s="1"/>
  <c r="T541" i="4" s="1"/>
  <c r="W541" i="4" s="1"/>
  <c r="X530" i="2" l="1"/>
  <c r="Y530" i="2" s="1"/>
  <c r="Z530" i="2" s="1"/>
  <c r="N531" i="2"/>
  <c r="Q541" i="4"/>
  <c r="O531" i="2" l="1"/>
  <c r="N542" i="4"/>
  <c r="U542" i="4" s="1"/>
  <c r="Q531" i="2" l="1"/>
  <c r="T531" i="2"/>
  <c r="U531" i="2" s="1"/>
  <c r="R531" i="2"/>
  <c r="S531" i="2" s="1"/>
  <c r="R542" i="4"/>
  <c r="O542" i="4"/>
  <c r="S542" i="4" s="1"/>
  <c r="T542" i="4" s="1"/>
  <c r="W542" i="4" s="1"/>
  <c r="V531" i="2" l="1"/>
  <c r="Q542" i="4"/>
  <c r="X531" i="2" l="1"/>
  <c r="Y531" i="2" s="1"/>
  <c r="Z531" i="2" s="1"/>
  <c r="N532" i="2"/>
  <c r="N543" i="4"/>
  <c r="U543" i="4" s="1"/>
  <c r="O532" i="2" l="1"/>
  <c r="R543" i="4"/>
  <c r="O543" i="4"/>
  <c r="S543" i="4" s="1"/>
  <c r="T543" i="4" s="1"/>
  <c r="W543" i="4" s="1"/>
  <c r="Q532" i="2" l="1"/>
  <c r="T532" i="2"/>
  <c r="U532" i="2" s="1"/>
  <c r="R532" i="2"/>
  <c r="S532" i="2" s="1"/>
  <c r="Q543" i="4"/>
  <c r="V532" i="2" l="1"/>
  <c r="N544" i="4"/>
  <c r="U544" i="4" s="1"/>
  <c r="X532" i="2" l="1"/>
  <c r="Y532" i="2" s="1"/>
  <c r="Z532" i="2" s="1"/>
  <c r="N533" i="2"/>
  <c r="R544" i="4"/>
  <c r="O544" i="4"/>
  <c r="S544" i="4" s="1"/>
  <c r="T544" i="4" s="1"/>
  <c r="W544" i="4" s="1"/>
  <c r="O533" i="2" l="1"/>
  <c r="Q544" i="4"/>
  <c r="Q533" i="2" l="1"/>
  <c r="T533" i="2"/>
  <c r="U533" i="2" s="1"/>
  <c r="R533" i="2"/>
  <c r="S533" i="2" s="1"/>
  <c r="N545" i="4"/>
  <c r="U545" i="4" s="1"/>
  <c r="V533" i="2" l="1"/>
  <c r="R545" i="4"/>
  <c r="O545" i="4"/>
  <c r="S545" i="4" s="1"/>
  <c r="T545" i="4" s="1"/>
  <c r="W545" i="4" s="1"/>
  <c r="X533" i="2" l="1"/>
  <c r="Y533" i="2" s="1"/>
  <c r="Z533" i="2" s="1"/>
  <c r="N534" i="2"/>
  <c r="Q545" i="4"/>
  <c r="O534" i="2" l="1"/>
  <c r="N546" i="4"/>
  <c r="U546" i="4" s="1"/>
  <c r="Q534" i="2" l="1"/>
  <c r="T534" i="2"/>
  <c r="U534" i="2" s="1"/>
  <c r="R534" i="2"/>
  <c r="S534" i="2" s="1"/>
  <c r="R546" i="4"/>
  <c r="O546" i="4"/>
  <c r="S546" i="4" s="1"/>
  <c r="T546" i="4" s="1"/>
  <c r="W546" i="4" s="1"/>
  <c r="V534" i="2" l="1"/>
  <c r="Q546" i="4"/>
  <c r="X534" i="2" l="1"/>
  <c r="Y534" i="2" s="1"/>
  <c r="Z534" i="2" s="1"/>
  <c r="N535" i="2"/>
  <c r="N547" i="4"/>
  <c r="U547" i="4" s="1"/>
  <c r="O535" i="2" l="1"/>
  <c r="R547" i="4"/>
  <c r="O547" i="4"/>
  <c r="S547" i="4" s="1"/>
  <c r="T547" i="4" s="1"/>
  <c r="W547" i="4" s="1"/>
  <c r="Q535" i="2" l="1"/>
  <c r="T535" i="2"/>
  <c r="U535" i="2" s="1"/>
  <c r="R535" i="2"/>
  <c r="S535" i="2" s="1"/>
  <c r="Q547" i="4"/>
  <c r="V535" i="2" l="1"/>
  <c r="N548" i="4"/>
  <c r="U548" i="4" s="1"/>
  <c r="X535" i="2" l="1"/>
  <c r="Y535" i="2" s="1"/>
  <c r="Z535" i="2" s="1"/>
  <c r="N536" i="2"/>
  <c r="R548" i="4"/>
  <c r="O548" i="4"/>
  <c r="S548" i="4" s="1"/>
  <c r="T548" i="4" s="1"/>
  <c r="W548" i="4" s="1"/>
  <c r="O536" i="2" l="1"/>
  <c r="Q548" i="4"/>
  <c r="P548" i="4"/>
  <c r="Q536" i="2" l="1"/>
  <c r="T536" i="2"/>
  <c r="U536" i="2" s="1"/>
  <c r="P536" i="2"/>
  <c r="R536" i="2"/>
  <c r="S536" i="2" s="1"/>
  <c r="N549" i="4"/>
  <c r="U549" i="4" s="1"/>
  <c r="V536" i="2" l="1"/>
  <c r="R549" i="4"/>
  <c r="O549" i="4"/>
  <c r="S549" i="4" s="1"/>
  <c r="T549" i="4" s="1"/>
  <c r="W549" i="4" s="1"/>
  <c r="X536" i="2" l="1"/>
  <c r="Y536" i="2" s="1"/>
  <c r="Z536" i="2" s="1"/>
  <c r="N537" i="2"/>
  <c r="Q549" i="4"/>
  <c r="O537" i="2" l="1"/>
  <c r="N550" i="4"/>
  <c r="U550" i="4" s="1"/>
  <c r="Q537" i="2" l="1"/>
  <c r="T537" i="2"/>
  <c r="U537" i="2" s="1"/>
  <c r="R537" i="2"/>
  <c r="S537" i="2" s="1"/>
  <c r="R550" i="4"/>
  <c r="O550" i="4"/>
  <c r="S550" i="4" s="1"/>
  <c r="T550" i="4" s="1"/>
  <c r="W550" i="4" s="1"/>
  <c r="V537" i="2" l="1"/>
  <c r="Q550" i="4"/>
  <c r="X537" i="2" l="1"/>
  <c r="Y537" i="2" s="1"/>
  <c r="Z537" i="2" s="1"/>
  <c r="N538" i="2"/>
  <c r="N551" i="4"/>
  <c r="U551" i="4" s="1"/>
  <c r="O538" i="2" l="1"/>
  <c r="R551" i="4"/>
  <c r="O551" i="4"/>
  <c r="S551" i="4" s="1"/>
  <c r="T551" i="4" s="1"/>
  <c r="W551" i="4" s="1"/>
  <c r="Q538" i="2" l="1"/>
  <c r="T538" i="2"/>
  <c r="U538" i="2" s="1"/>
  <c r="R538" i="2"/>
  <c r="S538" i="2" s="1"/>
  <c r="Q551" i="4"/>
  <c r="V538" i="2" l="1"/>
  <c r="N552" i="4"/>
  <c r="U552" i="4" s="1"/>
  <c r="X538" i="2" l="1"/>
  <c r="Y538" i="2" s="1"/>
  <c r="Z538" i="2" s="1"/>
  <c r="N539" i="2"/>
  <c r="R552" i="4"/>
  <c r="O552" i="4"/>
  <c r="S552" i="4" s="1"/>
  <c r="T552" i="4" s="1"/>
  <c r="W552" i="4" s="1"/>
  <c r="O539" i="2" l="1"/>
  <c r="Q552" i="4"/>
  <c r="Q539" i="2" l="1"/>
  <c r="T539" i="2"/>
  <c r="U539" i="2" s="1"/>
  <c r="R539" i="2"/>
  <c r="S539" i="2" s="1"/>
  <c r="N553" i="4"/>
  <c r="U553" i="4" s="1"/>
  <c r="V539" i="2" l="1"/>
  <c r="R553" i="4"/>
  <c r="O553" i="4"/>
  <c r="S553" i="4" s="1"/>
  <c r="T553" i="4" s="1"/>
  <c r="W553" i="4" s="1"/>
  <c r="X539" i="2" l="1"/>
  <c r="Y539" i="2" s="1"/>
  <c r="Z539" i="2" s="1"/>
  <c r="N540" i="2"/>
  <c r="Q553" i="4"/>
  <c r="O540" i="2" l="1"/>
  <c r="N554" i="4"/>
  <c r="U554" i="4" s="1"/>
  <c r="Q540" i="2" l="1"/>
  <c r="T540" i="2"/>
  <c r="U540" i="2" s="1"/>
  <c r="R540" i="2"/>
  <c r="S540" i="2" s="1"/>
  <c r="R554" i="4"/>
  <c r="O554" i="4"/>
  <c r="S554" i="4" s="1"/>
  <c r="T554" i="4" s="1"/>
  <c r="W554" i="4" s="1"/>
  <c r="V540" i="2" l="1"/>
  <c r="Q554" i="4"/>
  <c r="X540" i="2" l="1"/>
  <c r="Y540" i="2" s="1"/>
  <c r="Z540" i="2" s="1"/>
  <c r="N541" i="2"/>
  <c r="N555" i="4"/>
  <c r="U555" i="4" s="1"/>
  <c r="O541" i="2" l="1"/>
  <c r="R555" i="4"/>
  <c r="O555" i="4"/>
  <c r="S555" i="4" s="1"/>
  <c r="T555" i="4" s="1"/>
  <c r="W555" i="4" s="1"/>
  <c r="Q541" i="2" l="1"/>
  <c r="T541" i="2"/>
  <c r="U541" i="2" s="1"/>
  <c r="R541" i="2"/>
  <c r="S541" i="2" s="1"/>
  <c r="Q555" i="4"/>
  <c r="V541" i="2" l="1"/>
  <c r="N556" i="4"/>
  <c r="U556" i="4" s="1"/>
  <c r="X541" i="2" l="1"/>
  <c r="Y541" i="2" s="1"/>
  <c r="Z541" i="2" s="1"/>
  <c r="N542" i="2"/>
  <c r="R556" i="4"/>
  <c r="O556" i="4"/>
  <c r="S556" i="4" s="1"/>
  <c r="T556" i="4" s="1"/>
  <c r="W556" i="4" s="1"/>
  <c r="O542" i="2" l="1"/>
  <c r="Q556" i="4"/>
  <c r="Q542" i="2" l="1"/>
  <c r="T542" i="2"/>
  <c r="U542" i="2" s="1"/>
  <c r="R542" i="2"/>
  <c r="S542" i="2" s="1"/>
  <c r="N557" i="4"/>
  <c r="U557" i="4" s="1"/>
  <c r="V542" i="2" l="1"/>
  <c r="R557" i="4"/>
  <c r="O557" i="4"/>
  <c r="S557" i="4" s="1"/>
  <c r="T557" i="4" s="1"/>
  <c r="W557" i="4" s="1"/>
  <c r="X542" i="2" l="1"/>
  <c r="Y542" i="2" s="1"/>
  <c r="Z542" i="2" s="1"/>
  <c r="N543" i="2"/>
  <c r="Q557" i="4"/>
  <c r="O543" i="2" l="1"/>
  <c r="N558" i="4"/>
  <c r="U558" i="4" s="1"/>
  <c r="Q543" i="2" l="1"/>
  <c r="T543" i="2"/>
  <c r="U543" i="2" s="1"/>
  <c r="R543" i="2"/>
  <c r="S543" i="2" s="1"/>
  <c r="R558" i="4"/>
  <c r="O558" i="4"/>
  <c r="S558" i="4" s="1"/>
  <c r="T558" i="4" s="1"/>
  <c r="W558" i="4" s="1"/>
  <c r="V543" i="2" l="1"/>
  <c r="Q558" i="4"/>
  <c r="X543" i="2" l="1"/>
  <c r="Y543" i="2" s="1"/>
  <c r="Z543" i="2" s="1"/>
  <c r="N544" i="2"/>
  <c r="N559" i="4"/>
  <c r="U559" i="4" s="1"/>
  <c r="O544" i="2" l="1"/>
  <c r="R559" i="4"/>
  <c r="O559" i="4"/>
  <c r="S559" i="4" s="1"/>
  <c r="T559" i="4" s="1"/>
  <c r="W559" i="4" s="1"/>
  <c r="Q544" i="2" l="1"/>
  <c r="T544" i="2"/>
  <c r="U544" i="2" s="1"/>
  <c r="R544" i="2"/>
  <c r="S544" i="2" s="1"/>
  <c r="Q559" i="4"/>
  <c r="V544" i="2" l="1"/>
  <c r="N560" i="4"/>
  <c r="U560" i="4" s="1"/>
  <c r="X544" i="2" l="1"/>
  <c r="Y544" i="2" s="1"/>
  <c r="Z544" i="2" s="1"/>
  <c r="N545" i="2"/>
  <c r="R560" i="4"/>
  <c r="O560" i="4"/>
  <c r="S560" i="4" s="1"/>
  <c r="T560" i="4" s="1"/>
  <c r="W560" i="4" s="1"/>
  <c r="O545" i="2" l="1"/>
  <c r="Q560" i="4"/>
  <c r="P560" i="4"/>
  <c r="Q545" i="2" l="1"/>
  <c r="T545" i="2"/>
  <c r="U545" i="2" s="1"/>
  <c r="R545" i="2"/>
  <c r="S545" i="2" s="1"/>
  <c r="N561" i="4"/>
  <c r="U561" i="4" s="1"/>
  <c r="V545" i="2" l="1"/>
  <c r="R561" i="4"/>
  <c r="O561" i="4"/>
  <c r="S561" i="4" s="1"/>
  <c r="T561" i="4" s="1"/>
  <c r="W561" i="4" s="1"/>
  <c r="X545" i="2" l="1"/>
  <c r="Y545" i="2" s="1"/>
  <c r="Z545" i="2" s="1"/>
  <c r="N546" i="2"/>
  <c r="Q561" i="4"/>
  <c r="O546" i="2" l="1"/>
  <c r="N562" i="4"/>
  <c r="U562" i="4" s="1"/>
  <c r="Q546" i="2" l="1"/>
  <c r="T546" i="2"/>
  <c r="U546" i="2" s="1"/>
  <c r="R546" i="2"/>
  <c r="S546" i="2" s="1"/>
  <c r="R562" i="4"/>
  <c r="O562" i="4"/>
  <c r="S562" i="4" s="1"/>
  <c r="T562" i="4" s="1"/>
  <c r="W562" i="4" s="1"/>
  <c r="V546" i="2" l="1"/>
  <c r="Q562" i="4"/>
  <c r="X546" i="2" l="1"/>
  <c r="Y546" i="2" s="1"/>
  <c r="Z546" i="2" s="1"/>
  <c r="N547" i="2"/>
  <c r="N563" i="4"/>
  <c r="U563" i="4" s="1"/>
  <c r="O547" i="2" l="1"/>
  <c r="R563" i="4"/>
  <c r="O563" i="4"/>
  <c r="S563" i="4" s="1"/>
  <c r="T563" i="4" s="1"/>
  <c r="W563" i="4" s="1"/>
  <c r="Q547" i="2" l="1"/>
  <c r="T547" i="2"/>
  <c r="U547" i="2" s="1"/>
  <c r="R547" i="2"/>
  <c r="S547" i="2" s="1"/>
  <c r="Q563" i="4"/>
  <c r="V547" i="2" l="1"/>
  <c r="N564" i="4"/>
  <c r="U564" i="4" s="1"/>
  <c r="X547" i="2" l="1"/>
  <c r="Y547" i="2" s="1"/>
  <c r="Z547" i="2" s="1"/>
  <c r="N548" i="2"/>
  <c r="R564" i="4"/>
  <c r="O564" i="4"/>
  <c r="S564" i="4" s="1"/>
  <c r="T564" i="4" s="1"/>
  <c r="W564" i="4" s="1"/>
  <c r="O548" i="2" l="1"/>
  <c r="Q564" i="4"/>
  <c r="Q548" i="2" l="1"/>
  <c r="T548" i="2"/>
  <c r="U548" i="2" s="1"/>
  <c r="P548" i="2"/>
  <c r="R548" i="2"/>
  <c r="S548" i="2" s="1"/>
  <c r="N565" i="4"/>
  <c r="U565" i="4" s="1"/>
  <c r="V548" i="2" l="1"/>
  <c r="X548" i="2" s="1"/>
  <c r="Y548" i="2" s="1"/>
  <c r="Z548" i="2" s="1"/>
  <c r="N549" i="2"/>
  <c r="R565" i="4"/>
  <c r="O565" i="4"/>
  <c r="S565" i="4" s="1"/>
  <c r="T565" i="4" s="1"/>
  <c r="W565" i="4" s="1"/>
  <c r="O549" i="2" l="1"/>
  <c r="Q565" i="4"/>
  <c r="Q549" i="2" l="1"/>
  <c r="T549" i="2"/>
  <c r="U549" i="2" s="1"/>
  <c r="R549" i="2"/>
  <c r="S549" i="2" s="1"/>
  <c r="N566" i="4"/>
  <c r="U566" i="4" s="1"/>
  <c r="V549" i="2" l="1"/>
  <c r="R566" i="4"/>
  <c r="O566" i="4"/>
  <c r="S566" i="4" s="1"/>
  <c r="T566" i="4" s="1"/>
  <c r="W566" i="4" s="1"/>
  <c r="X549" i="2" l="1"/>
  <c r="Y549" i="2" s="1"/>
  <c r="Z549" i="2" s="1"/>
  <c r="N550" i="2"/>
  <c r="Q566" i="4"/>
  <c r="O550" i="2" l="1"/>
  <c r="N567" i="4"/>
  <c r="U567" i="4" s="1"/>
  <c r="Q550" i="2" l="1"/>
  <c r="T550" i="2"/>
  <c r="U550" i="2" s="1"/>
  <c r="R550" i="2"/>
  <c r="S550" i="2" s="1"/>
  <c r="R567" i="4"/>
  <c r="O567" i="4"/>
  <c r="S567" i="4" s="1"/>
  <c r="T567" i="4" s="1"/>
  <c r="W567" i="4" s="1"/>
  <c r="V550" i="2" l="1"/>
  <c r="Q567" i="4"/>
  <c r="X550" i="2" l="1"/>
  <c r="Y550" i="2" s="1"/>
  <c r="Z550" i="2" s="1"/>
  <c r="N551" i="2"/>
  <c r="N568" i="4"/>
  <c r="U568" i="4" s="1"/>
  <c r="O551" i="2" l="1"/>
  <c r="R568" i="4"/>
  <c r="O568" i="4"/>
  <c r="S568" i="4" s="1"/>
  <c r="T568" i="4" s="1"/>
  <c r="W568" i="4" s="1"/>
  <c r="Q551" i="2" l="1"/>
  <c r="T551" i="2"/>
  <c r="U551" i="2" s="1"/>
  <c r="R551" i="2"/>
  <c r="S551" i="2" s="1"/>
  <c r="Q568" i="4"/>
  <c r="V551" i="2" l="1"/>
  <c r="N569" i="4"/>
  <c r="U569" i="4" s="1"/>
  <c r="X551" i="2" l="1"/>
  <c r="Y551" i="2" s="1"/>
  <c r="Z551" i="2" s="1"/>
  <c r="N552" i="2"/>
  <c r="R569" i="4"/>
  <c r="O569" i="4"/>
  <c r="S569" i="4" s="1"/>
  <c r="T569" i="4" s="1"/>
  <c r="W569" i="4" s="1"/>
  <c r="O552" i="2" l="1"/>
  <c r="Q569" i="4"/>
  <c r="Q552" i="2" l="1"/>
  <c r="T552" i="2"/>
  <c r="U552" i="2" s="1"/>
  <c r="R552" i="2"/>
  <c r="S552" i="2" s="1"/>
  <c r="N570" i="4"/>
  <c r="U570" i="4" s="1"/>
  <c r="V552" i="2" l="1"/>
  <c r="R570" i="4"/>
  <c r="O570" i="4"/>
  <c r="S570" i="4" s="1"/>
  <c r="T570" i="4" s="1"/>
  <c r="W570" i="4" s="1"/>
  <c r="X552" i="2" l="1"/>
  <c r="Y552" i="2" s="1"/>
  <c r="Z552" i="2" s="1"/>
  <c r="N553" i="2"/>
  <c r="Q570" i="4"/>
  <c r="O553" i="2" l="1"/>
  <c r="N571" i="4"/>
  <c r="U571" i="4" s="1"/>
  <c r="Q553" i="2" l="1"/>
  <c r="T553" i="2"/>
  <c r="U553" i="2" s="1"/>
  <c r="R553" i="2"/>
  <c r="S553" i="2" s="1"/>
  <c r="R571" i="4"/>
  <c r="O571" i="4"/>
  <c r="S571" i="4" s="1"/>
  <c r="T571" i="4" s="1"/>
  <c r="W571" i="4" s="1"/>
  <c r="V553" i="2" l="1"/>
  <c r="Q571" i="4"/>
  <c r="X553" i="2" l="1"/>
  <c r="Y553" i="2" s="1"/>
  <c r="Z553" i="2" s="1"/>
  <c r="N554" i="2"/>
  <c r="N572" i="4"/>
  <c r="U572" i="4" s="1"/>
  <c r="O554" i="2" l="1"/>
  <c r="R572" i="4"/>
  <c r="O572" i="4"/>
  <c r="S572" i="4" s="1"/>
  <c r="T572" i="4" s="1"/>
  <c r="W572" i="4" s="1"/>
  <c r="Q554" i="2" l="1"/>
  <c r="T554" i="2"/>
  <c r="U554" i="2" s="1"/>
  <c r="R554" i="2"/>
  <c r="S554" i="2" s="1"/>
  <c r="Q572" i="4"/>
  <c r="P572" i="4"/>
  <c r="V554" i="2" l="1"/>
  <c r="N573" i="4"/>
  <c r="U573" i="4" s="1"/>
  <c r="X554" i="2" l="1"/>
  <c r="Y554" i="2" s="1"/>
  <c r="Z554" i="2" s="1"/>
  <c r="N555" i="2"/>
  <c r="R573" i="4"/>
  <c r="O573" i="4"/>
  <c r="S573" i="4" s="1"/>
  <c r="T573" i="4" s="1"/>
  <c r="W573" i="4" s="1"/>
  <c r="O555" i="2" l="1"/>
  <c r="Q573" i="4"/>
  <c r="Q555" i="2" l="1"/>
  <c r="T555" i="2"/>
  <c r="U555" i="2" s="1"/>
  <c r="R555" i="2"/>
  <c r="S555" i="2" s="1"/>
  <c r="N574" i="4"/>
  <c r="U574" i="4" s="1"/>
  <c r="V555" i="2" l="1"/>
  <c r="R574" i="4"/>
  <c r="O574" i="4"/>
  <c r="S574" i="4" s="1"/>
  <c r="T574" i="4" s="1"/>
  <c r="W574" i="4" s="1"/>
  <c r="X555" i="2" l="1"/>
  <c r="Y555" i="2" s="1"/>
  <c r="Z555" i="2" s="1"/>
  <c r="N556" i="2"/>
  <c r="Q574" i="4"/>
  <c r="O556" i="2" l="1"/>
  <c r="N575" i="4"/>
  <c r="U575" i="4" s="1"/>
  <c r="Q556" i="2" l="1"/>
  <c r="T556" i="2"/>
  <c r="U556" i="2" s="1"/>
  <c r="R556" i="2"/>
  <c r="S556" i="2" s="1"/>
  <c r="R575" i="4"/>
  <c r="O575" i="4"/>
  <c r="S575" i="4" s="1"/>
  <c r="T575" i="4" s="1"/>
  <c r="W575" i="4" s="1"/>
  <c r="V556" i="2" l="1"/>
  <c r="Q575" i="4"/>
  <c r="X556" i="2" l="1"/>
  <c r="Y556" i="2" s="1"/>
  <c r="Z556" i="2" s="1"/>
  <c r="N557" i="2"/>
  <c r="N576" i="4"/>
  <c r="U576" i="4" s="1"/>
  <c r="O557" i="2" l="1"/>
  <c r="R576" i="4"/>
  <c r="O576" i="4"/>
  <c r="S576" i="4" s="1"/>
  <c r="T576" i="4" s="1"/>
  <c r="W576" i="4" s="1"/>
  <c r="Q557" i="2" l="1"/>
  <c r="T557" i="2"/>
  <c r="U557" i="2" s="1"/>
  <c r="R557" i="2"/>
  <c r="S557" i="2" s="1"/>
  <c r="Q576" i="4"/>
  <c r="V557" i="2" l="1"/>
  <c r="N577" i="4"/>
  <c r="U577" i="4" s="1"/>
  <c r="X557" i="2" l="1"/>
  <c r="Y557" i="2" s="1"/>
  <c r="Z557" i="2" s="1"/>
  <c r="N558" i="2"/>
  <c r="R577" i="4"/>
  <c r="O577" i="4"/>
  <c r="S577" i="4" s="1"/>
  <c r="T577" i="4" s="1"/>
  <c r="W577" i="4" s="1"/>
  <c r="O558" i="2" l="1"/>
  <c r="Q577" i="4"/>
  <c r="Q558" i="2" l="1"/>
  <c r="T558" i="2"/>
  <c r="U558" i="2" s="1"/>
  <c r="R558" i="2"/>
  <c r="S558" i="2" s="1"/>
  <c r="N578" i="4"/>
  <c r="U578" i="4" s="1"/>
  <c r="V558" i="2" l="1"/>
  <c r="X558" i="2"/>
  <c r="Y558" i="2" s="1"/>
  <c r="Z558" i="2" s="1"/>
  <c r="N559" i="2"/>
  <c r="R578" i="4"/>
  <c r="O578" i="4"/>
  <c r="S578" i="4" s="1"/>
  <c r="T578" i="4" s="1"/>
  <c r="W578" i="4" s="1"/>
  <c r="O559" i="2" l="1"/>
  <c r="Q578" i="4"/>
  <c r="Q559" i="2" l="1"/>
  <c r="T559" i="2"/>
  <c r="U559" i="2" s="1"/>
  <c r="R559" i="2"/>
  <c r="S559" i="2" s="1"/>
  <c r="N579" i="4"/>
  <c r="U579" i="4" s="1"/>
  <c r="V559" i="2" l="1"/>
  <c r="R579" i="4"/>
  <c r="O579" i="4"/>
  <c r="S579" i="4" s="1"/>
  <c r="T579" i="4" s="1"/>
  <c r="W579" i="4" s="1"/>
  <c r="X559" i="2" l="1"/>
  <c r="Y559" i="2" s="1"/>
  <c r="Z559" i="2" s="1"/>
  <c r="N560" i="2"/>
  <c r="Q579" i="4"/>
  <c r="O560" i="2" l="1"/>
  <c r="N580" i="4"/>
  <c r="U580" i="4" s="1"/>
  <c r="Q560" i="2" l="1"/>
  <c r="T560" i="2"/>
  <c r="U560" i="2" s="1"/>
  <c r="P560" i="2"/>
  <c r="R560" i="2"/>
  <c r="S560" i="2" s="1"/>
  <c r="R580" i="4"/>
  <c r="O580" i="4"/>
  <c r="S580" i="4" s="1"/>
  <c r="T580" i="4" s="1"/>
  <c r="W580" i="4" s="1"/>
  <c r="V560" i="2" l="1"/>
  <c r="Q580" i="4"/>
  <c r="X560" i="2" l="1"/>
  <c r="Y560" i="2" s="1"/>
  <c r="Z560" i="2" s="1"/>
  <c r="N561" i="2"/>
  <c r="N581" i="4"/>
  <c r="U581" i="4" s="1"/>
  <c r="O561" i="2" l="1"/>
  <c r="R581" i="4"/>
  <c r="O581" i="4"/>
  <c r="S581" i="4" s="1"/>
  <c r="T581" i="4" s="1"/>
  <c r="W581" i="4" s="1"/>
  <c r="Q561" i="2" l="1"/>
  <c r="T561" i="2"/>
  <c r="U561" i="2" s="1"/>
  <c r="R561" i="2"/>
  <c r="S561" i="2" s="1"/>
  <c r="Q581" i="4"/>
  <c r="V561" i="2" l="1"/>
  <c r="N582" i="4"/>
  <c r="U582" i="4" s="1"/>
  <c r="X561" i="2" l="1"/>
  <c r="Y561" i="2" s="1"/>
  <c r="Z561" i="2" s="1"/>
  <c r="N562" i="2"/>
  <c r="R582" i="4"/>
  <c r="O582" i="4"/>
  <c r="S582" i="4" s="1"/>
  <c r="T582" i="4" s="1"/>
  <c r="W582" i="4" s="1"/>
  <c r="O562" i="2" l="1"/>
  <c r="Q582" i="4"/>
  <c r="Q562" i="2" l="1"/>
  <c r="T562" i="2"/>
  <c r="U562" i="2" s="1"/>
  <c r="R562" i="2"/>
  <c r="S562" i="2" s="1"/>
  <c r="N583" i="4"/>
  <c r="U583" i="4" s="1"/>
  <c r="V562" i="2" l="1"/>
  <c r="R583" i="4"/>
  <c r="O583" i="4"/>
  <c r="S583" i="4" s="1"/>
  <c r="T583" i="4" s="1"/>
  <c r="W583" i="4" s="1"/>
  <c r="X562" i="2" l="1"/>
  <c r="Y562" i="2" s="1"/>
  <c r="Z562" i="2" s="1"/>
  <c r="N563" i="2"/>
  <c r="Q583" i="4"/>
  <c r="O563" i="2" l="1"/>
  <c r="N584" i="4"/>
  <c r="U584" i="4" s="1"/>
  <c r="Q563" i="2" l="1"/>
  <c r="T563" i="2"/>
  <c r="U563" i="2" s="1"/>
  <c r="R563" i="2"/>
  <c r="S563" i="2" s="1"/>
  <c r="R584" i="4"/>
  <c r="O584" i="4"/>
  <c r="S584" i="4" s="1"/>
  <c r="T584" i="4" s="1"/>
  <c r="W584" i="4" s="1"/>
  <c r="V563" i="2" l="1"/>
  <c r="Q584" i="4"/>
  <c r="P584" i="4"/>
  <c r="X563" i="2" l="1"/>
  <c r="Y563" i="2" s="1"/>
  <c r="Z563" i="2" s="1"/>
  <c r="N564" i="2"/>
  <c r="N585" i="4"/>
  <c r="U585" i="4" s="1"/>
  <c r="O564" i="2" l="1"/>
  <c r="R585" i="4"/>
  <c r="O585" i="4"/>
  <c r="S585" i="4" s="1"/>
  <c r="T585" i="4" s="1"/>
  <c r="W585" i="4" s="1"/>
  <c r="Q564" i="2" l="1"/>
  <c r="T564" i="2"/>
  <c r="U564" i="2" s="1"/>
  <c r="R564" i="2"/>
  <c r="S564" i="2" s="1"/>
  <c r="Q585" i="4"/>
  <c r="V564" i="2" l="1"/>
  <c r="N586" i="4"/>
  <c r="U586" i="4" s="1"/>
  <c r="X564" i="2" l="1"/>
  <c r="Y564" i="2" s="1"/>
  <c r="Z564" i="2" s="1"/>
  <c r="N565" i="2"/>
  <c r="R586" i="4"/>
  <c r="O586" i="4"/>
  <c r="S586" i="4" s="1"/>
  <c r="T586" i="4" s="1"/>
  <c r="W586" i="4" s="1"/>
  <c r="O565" i="2" l="1"/>
  <c r="Q586" i="4"/>
  <c r="Q565" i="2" l="1"/>
  <c r="T565" i="2"/>
  <c r="U565" i="2" s="1"/>
  <c r="R565" i="2"/>
  <c r="S565" i="2" s="1"/>
  <c r="N587" i="4"/>
  <c r="U587" i="4" s="1"/>
  <c r="V565" i="2" l="1"/>
  <c r="R587" i="4"/>
  <c r="O587" i="4"/>
  <c r="S587" i="4" s="1"/>
  <c r="T587" i="4" s="1"/>
  <c r="W587" i="4" s="1"/>
  <c r="X565" i="2" l="1"/>
  <c r="Y565" i="2" s="1"/>
  <c r="Z565" i="2" s="1"/>
  <c r="N566" i="2"/>
  <c r="Q587" i="4"/>
  <c r="O566" i="2" l="1"/>
  <c r="N588" i="4"/>
  <c r="U588" i="4" s="1"/>
  <c r="Q566" i="2" l="1"/>
  <c r="T566" i="2"/>
  <c r="U566" i="2" s="1"/>
  <c r="R566" i="2"/>
  <c r="S566" i="2" s="1"/>
  <c r="R588" i="4"/>
  <c r="O588" i="4"/>
  <c r="S588" i="4" s="1"/>
  <c r="T588" i="4" s="1"/>
  <c r="W588" i="4" s="1"/>
  <c r="V566" i="2" l="1"/>
  <c r="Q588" i="4"/>
  <c r="X566" i="2" l="1"/>
  <c r="Y566" i="2" s="1"/>
  <c r="Z566" i="2" s="1"/>
  <c r="N567" i="2"/>
  <c r="N589" i="4"/>
  <c r="U589" i="4" s="1"/>
  <c r="O567" i="2" l="1"/>
  <c r="R589" i="4"/>
  <c r="O589" i="4"/>
  <c r="S589" i="4" s="1"/>
  <c r="T589" i="4" s="1"/>
  <c r="W589" i="4" s="1"/>
  <c r="Q567" i="2" l="1"/>
  <c r="T567" i="2"/>
  <c r="U567" i="2" s="1"/>
  <c r="R567" i="2"/>
  <c r="S567" i="2" s="1"/>
  <c r="Q589" i="4"/>
  <c r="V567" i="2" l="1"/>
  <c r="N590" i="4"/>
  <c r="U590" i="4" s="1"/>
  <c r="X567" i="2" l="1"/>
  <c r="Y567" i="2" s="1"/>
  <c r="Z567" i="2" s="1"/>
  <c r="N568" i="2"/>
  <c r="R590" i="4"/>
  <c r="O590" i="4"/>
  <c r="S590" i="4" s="1"/>
  <c r="T590" i="4" s="1"/>
  <c r="W590" i="4" s="1"/>
  <c r="O568" i="2" l="1"/>
  <c r="Q590" i="4"/>
  <c r="Q568" i="2" l="1"/>
  <c r="T568" i="2"/>
  <c r="U568" i="2" s="1"/>
  <c r="R568" i="2"/>
  <c r="S568" i="2" s="1"/>
  <c r="N591" i="4"/>
  <c r="U591" i="4" s="1"/>
  <c r="V568" i="2" l="1"/>
  <c r="R591" i="4"/>
  <c r="O591" i="4"/>
  <c r="S591" i="4" s="1"/>
  <c r="T591" i="4" s="1"/>
  <c r="W591" i="4" s="1"/>
  <c r="X568" i="2" l="1"/>
  <c r="Y568" i="2" s="1"/>
  <c r="Z568" i="2" s="1"/>
  <c r="N569" i="2"/>
  <c r="Q591" i="4"/>
  <c r="O569" i="2" l="1"/>
  <c r="N592" i="4"/>
  <c r="U592" i="4" s="1"/>
  <c r="Q569" i="2" l="1"/>
  <c r="T569" i="2"/>
  <c r="U569" i="2" s="1"/>
  <c r="R569" i="2"/>
  <c r="S569" i="2" s="1"/>
  <c r="R592" i="4"/>
  <c r="O592" i="4"/>
  <c r="S592" i="4" s="1"/>
  <c r="T592" i="4" s="1"/>
  <c r="W592" i="4" s="1"/>
  <c r="V569" i="2" l="1"/>
  <c r="Q592" i="4"/>
  <c r="N570" i="2" l="1"/>
  <c r="X569" i="2"/>
  <c r="Y569" i="2" s="1"/>
  <c r="Z569" i="2" s="1"/>
  <c r="N593" i="4"/>
  <c r="U593" i="4" s="1"/>
  <c r="O570" i="2" l="1"/>
  <c r="R593" i="4"/>
  <c r="O593" i="4"/>
  <c r="S593" i="4" s="1"/>
  <c r="T593" i="4" s="1"/>
  <c r="W593" i="4" s="1"/>
  <c r="Q570" i="2" l="1"/>
  <c r="T570" i="2"/>
  <c r="U570" i="2" s="1"/>
  <c r="R570" i="2"/>
  <c r="S570" i="2" s="1"/>
  <c r="Q593" i="4"/>
  <c r="V570" i="2" l="1"/>
  <c r="N594" i="4"/>
  <c r="U594" i="4" s="1"/>
  <c r="N571" i="2" l="1"/>
  <c r="X570" i="2"/>
  <c r="Y570" i="2" s="1"/>
  <c r="Z570" i="2" s="1"/>
  <c r="R594" i="4"/>
  <c r="O594" i="4"/>
  <c r="S594" i="4" s="1"/>
  <c r="T594" i="4" s="1"/>
  <c r="W594" i="4" s="1"/>
  <c r="O571" i="2" l="1"/>
  <c r="Q594" i="4"/>
  <c r="Q571" i="2" l="1"/>
  <c r="T571" i="2"/>
  <c r="U571" i="2" s="1"/>
  <c r="R571" i="2"/>
  <c r="S571" i="2" s="1"/>
  <c r="N595" i="4"/>
  <c r="U595" i="4" s="1"/>
  <c r="V571" i="2" l="1"/>
  <c r="R595" i="4"/>
  <c r="O595" i="4"/>
  <c r="S595" i="4" s="1"/>
  <c r="T595" i="4" s="1"/>
  <c r="W595" i="4" s="1"/>
  <c r="X571" i="2" l="1"/>
  <c r="Y571" i="2" s="1"/>
  <c r="Z571" i="2" s="1"/>
  <c r="N572" i="2"/>
  <c r="Q595" i="4"/>
  <c r="O572" i="2" l="1"/>
  <c r="N596" i="4"/>
  <c r="U596" i="4" s="1"/>
  <c r="Q572" i="2" l="1"/>
  <c r="T572" i="2"/>
  <c r="U572" i="2" s="1"/>
  <c r="P572" i="2"/>
  <c r="R572" i="2"/>
  <c r="S572" i="2" s="1"/>
  <c r="R596" i="4"/>
  <c r="O596" i="4"/>
  <c r="S596" i="4" s="1"/>
  <c r="T596" i="4" s="1"/>
  <c r="W596" i="4" s="1"/>
  <c r="V572" i="2" l="1"/>
  <c r="Q596" i="4"/>
  <c r="P596" i="4"/>
  <c r="X572" i="2" l="1"/>
  <c r="Y572" i="2" s="1"/>
  <c r="Z572" i="2" s="1"/>
  <c r="N573" i="2"/>
  <c r="N597" i="4"/>
  <c r="U597" i="4" s="1"/>
  <c r="O573" i="2" l="1"/>
  <c r="R597" i="4"/>
  <c r="O597" i="4"/>
  <c r="S597" i="4" s="1"/>
  <c r="T597" i="4" s="1"/>
  <c r="W597" i="4" s="1"/>
  <c r="Q573" i="2" l="1"/>
  <c r="T573" i="2"/>
  <c r="U573" i="2" s="1"/>
  <c r="R573" i="2"/>
  <c r="S573" i="2" s="1"/>
  <c r="Q597" i="4"/>
  <c r="V573" i="2" l="1"/>
  <c r="N598" i="4"/>
  <c r="U598" i="4" s="1"/>
  <c r="X573" i="2" l="1"/>
  <c r="Y573" i="2" s="1"/>
  <c r="Z573" i="2" s="1"/>
  <c r="N574" i="2"/>
  <c r="R598" i="4"/>
  <c r="O598" i="4"/>
  <c r="S598" i="4" s="1"/>
  <c r="T598" i="4" s="1"/>
  <c r="W598" i="4" s="1"/>
  <c r="O574" i="2" l="1"/>
  <c r="Q598" i="4"/>
  <c r="Q574" i="2" l="1"/>
  <c r="T574" i="2"/>
  <c r="U574" i="2" s="1"/>
  <c r="R574" i="2"/>
  <c r="S574" i="2" s="1"/>
  <c r="N599" i="4"/>
  <c r="U599" i="4" s="1"/>
  <c r="V574" i="2" l="1"/>
  <c r="R599" i="4"/>
  <c r="O599" i="4"/>
  <c r="S599" i="4" s="1"/>
  <c r="T599" i="4" s="1"/>
  <c r="W599" i="4" s="1"/>
  <c r="X574" i="2" l="1"/>
  <c r="Y574" i="2" s="1"/>
  <c r="Z574" i="2" s="1"/>
  <c r="N575" i="2"/>
  <c r="Q599" i="4"/>
  <c r="O575" i="2" l="1"/>
  <c r="N600" i="4"/>
  <c r="U600" i="4" s="1"/>
  <c r="Q575" i="2" l="1"/>
  <c r="T575" i="2"/>
  <c r="U575" i="2" s="1"/>
  <c r="R575" i="2"/>
  <c r="S575" i="2" s="1"/>
  <c r="R600" i="4"/>
  <c r="O600" i="4"/>
  <c r="S600" i="4" s="1"/>
  <c r="T600" i="4" s="1"/>
  <c r="W600" i="4" s="1"/>
  <c r="V575" i="2" l="1"/>
  <c r="Q600" i="4"/>
  <c r="X575" i="2" l="1"/>
  <c r="Y575" i="2" s="1"/>
  <c r="Z575" i="2" s="1"/>
  <c r="N576" i="2"/>
  <c r="N601" i="4"/>
  <c r="U601" i="4" s="1"/>
  <c r="O576" i="2" l="1"/>
  <c r="R601" i="4"/>
  <c r="O601" i="4"/>
  <c r="S601" i="4" s="1"/>
  <c r="T601" i="4" s="1"/>
  <c r="W601" i="4" s="1"/>
  <c r="Q576" i="2" l="1"/>
  <c r="T576" i="2"/>
  <c r="U576" i="2" s="1"/>
  <c r="R576" i="2"/>
  <c r="S576" i="2" s="1"/>
  <c r="Q601" i="4"/>
  <c r="V576" i="2" l="1"/>
  <c r="N602" i="4"/>
  <c r="U602" i="4" s="1"/>
  <c r="X576" i="2" l="1"/>
  <c r="Y576" i="2" s="1"/>
  <c r="Z576" i="2" s="1"/>
  <c r="N577" i="2"/>
  <c r="R602" i="4"/>
  <c r="O602" i="4"/>
  <c r="S602" i="4" s="1"/>
  <c r="T602" i="4" s="1"/>
  <c r="W602" i="4" s="1"/>
  <c r="O577" i="2" l="1"/>
  <c r="Q602" i="4"/>
  <c r="Q577" i="2" l="1"/>
  <c r="T577" i="2"/>
  <c r="U577" i="2" s="1"/>
  <c r="R577" i="2"/>
  <c r="S577" i="2" s="1"/>
  <c r="N603" i="4"/>
  <c r="U603" i="4" s="1"/>
  <c r="V577" i="2" l="1"/>
  <c r="R603" i="4"/>
  <c r="O603" i="4"/>
  <c r="S603" i="4" s="1"/>
  <c r="T603" i="4" s="1"/>
  <c r="W603" i="4" s="1"/>
  <c r="X577" i="2" l="1"/>
  <c r="Y577" i="2" s="1"/>
  <c r="Z577" i="2" s="1"/>
  <c r="N578" i="2"/>
  <c r="Q603" i="4"/>
  <c r="O578" i="2" l="1"/>
  <c r="N604" i="4"/>
  <c r="U604" i="4" s="1"/>
  <c r="Q578" i="2" l="1"/>
  <c r="T578" i="2"/>
  <c r="U578" i="2" s="1"/>
  <c r="R578" i="2"/>
  <c r="S578" i="2" s="1"/>
  <c r="R604" i="4"/>
  <c r="O604" i="4"/>
  <c r="S604" i="4" s="1"/>
  <c r="T604" i="4" s="1"/>
  <c r="W604" i="4" s="1"/>
  <c r="V578" i="2" l="1"/>
  <c r="Q604" i="4"/>
  <c r="N579" i="2" l="1"/>
  <c r="X578" i="2"/>
  <c r="Y578" i="2" s="1"/>
  <c r="Z578" i="2" s="1"/>
  <c r="N605" i="4"/>
  <c r="U605" i="4" s="1"/>
  <c r="O579" i="2" l="1"/>
  <c r="R605" i="4"/>
  <c r="O605" i="4"/>
  <c r="S605" i="4" s="1"/>
  <c r="T605" i="4" s="1"/>
  <c r="W605" i="4" s="1"/>
  <c r="Q579" i="2" l="1"/>
  <c r="T579" i="2"/>
  <c r="U579" i="2" s="1"/>
  <c r="R579" i="2"/>
  <c r="S579" i="2" s="1"/>
  <c r="Q605" i="4"/>
  <c r="V579" i="2" l="1"/>
  <c r="N606" i="4"/>
  <c r="U606" i="4" s="1"/>
  <c r="X579" i="2" l="1"/>
  <c r="Y579" i="2" s="1"/>
  <c r="Z579" i="2" s="1"/>
  <c r="N580" i="2"/>
  <c r="R606" i="4"/>
  <c r="O606" i="4"/>
  <c r="S606" i="4" s="1"/>
  <c r="T606" i="4" s="1"/>
  <c r="W606" i="4" s="1"/>
  <c r="O580" i="2" l="1"/>
  <c r="Q606" i="4"/>
  <c r="Q580" i="2" l="1"/>
  <c r="T580" i="2"/>
  <c r="U580" i="2" s="1"/>
  <c r="R580" i="2"/>
  <c r="S580" i="2" s="1"/>
  <c r="N607" i="4"/>
  <c r="U607" i="4" s="1"/>
  <c r="V580" i="2" l="1"/>
  <c r="R607" i="4"/>
  <c r="O607" i="4"/>
  <c r="S607" i="4" s="1"/>
  <c r="T607" i="4" s="1"/>
  <c r="W607" i="4" s="1"/>
  <c r="X580" i="2" l="1"/>
  <c r="Y580" i="2" s="1"/>
  <c r="Z580" i="2" s="1"/>
  <c r="N581" i="2"/>
  <c r="Q607" i="4"/>
  <c r="O581" i="2" l="1"/>
  <c r="N608" i="4"/>
  <c r="U608" i="4" s="1"/>
  <c r="Q581" i="2" l="1"/>
  <c r="T581" i="2"/>
  <c r="U581" i="2" s="1"/>
  <c r="R581" i="2"/>
  <c r="S581" i="2" s="1"/>
  <c r="R608" i="4"/>
  <c r="O608" i="4"/>
  <c r="S608" i="4" s="1"/>
  <c r="T608" i="4" s="1"/>
  <c r="W608" i="4" s="1"/>
  <c r="V581" i="2" l="1"/>
  <c r="Q608" i="4"/>
  <c r="P608" i="4"/>
  <c r="X581" i="2" l="1"/>
  <c r="Y581" i="2" s="1"/>
  <c r="Z581" i="2" s="1"/>
  <c r="N582" i="2"/>
  <c r="N609" i="4"/>
  <c r="U609" i="4" s="1"/>
  <c r="O582" i="2" l="1"/>
  <c r="R609" i="4"/>
  <c r="O609" i="4"/>
  <c r="S609" i="4" s="1"/>
  <c r="T609" i="4" s="1"/>
  <c r="W609" i="4" s="1"/>
  <c r="Q582" i="2" l="1"/>
  <c r="T582" i="2"/>
  <c r="U582" i="2" s="1"/>
  <c r="R582" i="2"/>
  <c r="S582" i="2" s="1"/>
  <c r="Q609" i="4"/>
  <c r="V582" i="2" l="1"/>
  <c r="N610" i="4"/>
  <c r="U610" i="4" s="1"/>
  <c r="X582" i="2" l="1"/>
  <c r="Y582" i="2" s="1"/>
  <c r="Z582" i="2" s="1"/>
  <c r="N583" i="2"/>
  <c r="R610" i="4"/>
  <c r="O610" i="4"/>
  <c r="S610" i="4" s="1"/>
  <c r="T610" i="4" s="1"/>
  <c r="W610" i="4" s="1"/>
  <c r="O583" i="2" l="1"/>
  <c r="Q610" i="4"/>
  <c r="Q583" i="2" l="1"/>
  <c r="T583" i="2"/>
  <c r="U583" i="2" s="1"/>
  <c r="R583" i="2"/>
  <c r="S583" i="2" s="1"/>
  <c r="N611" i="4"/>
  <c r="U611" i="4" s="1"/>
  <c r="V583" i="2" l="1"/>
  <c r="R611" i="4"/>
  <c r="O611" i="4"/>
  <c r="S611" i="4" s="1"/>
  <c r="T611" i="4" s="1"/>
  <c r="W611" i="4" s="1"/>
  <c r="X583" i="2" l="1"/>
  <c r="Y583" i="2" s="1"/>
  <c r="Z583" i="2" s="1"/>
  <c r="N584" i="2"/>
  <c r="Q611" i="4"/>
  <c r="O584" i="2" l="1"/>
  <c r="N612" i="4"/>
  <c r="U612" i="4" s="1"/>
  <c r="Q584" i="2" l="1"/>
  <c r="T584" i="2"/>
  <c r="U584" i="2" s="1"/>
  <c r="P584" i="2"/>
  <c r="R584" i="2"/>
  <c r="S584" i="2" s="1"/>
  <c r="R612" i="4"/>
  <c r="O612" i="4"/>
  <c r="S612" i="4" s="1"/>
  <c r="T612" i="4" s="1"/>
  <c r="W612" i="4" s="1"/>
  <c r="V584" i="2" l="1"/>
  <c r="Q612" i="4"/>
  <c r="X584" i="2" l="1"/>
  <c r="Y584" i="2" s="1"/>
  <c r="Z584" i="2" s="1"/>
  <c r="N585" i="2"/>
  <c r="N613" i="4"/>
  <c r="U613" i="4" s="1"/>
  <c r="O585" i="2" l="1"/>
  <c r="R613" i="4"/>
  <c r="O613" i="4"/>
  <c r="S613" i="4" s="1"/>
  <c r="T613" i="4" s="1"/>
  <c r="W613" i="4" s="1"/>
  <c r="Q585" i="2" l="1"/>
  <c r="T585" i="2"/>
  <c r="U585" i="2" s="1"/>
  <c r="R585" i="2"/>
  <c r="S585" i="2" s="1"/>
  <c r="Q613" i="4"/>
  <c r="V585" i="2" l="1"/>
  <c r="N614" i="4"/>
  <c r="U614" i="4" s="1"/>
  <c r="X585" i="2" l="1"/>
  <c r="Y585" i="2" s="1"/>
  <c r="Z585" i="2" s="1"/>
  <c r="N586" i="2"/>
  <c r="R614" i="4"/>
  <c r="O614" i="4"/>
  <c r="S614" i="4" s="1"/>
  <c r="T614" i="4" s="1"/>
  <c r="W614" i="4" s="1"/>
  <c r="O586" i="2" l="1"/>
  <c r="Q614" i="4"/>
  <c r="Q586" i="2" l="1"/>
  <c r="T586" i="2"/>
  <c r="U586" i="2" s="1"/>
  <c r="R586" i="2"/>
  <c r="S586" i="2" s="1"/>
  <c r="N615" i="4"/>
  <c r="U615" i="4" s="1"/>
  <c r="V586" i="2" l="1"/>
  <c r="R615" i="4"/>
  <c r="O615" i="4"/>
  <c r="S615" i="4" s="1"/>
  <c r="T615" i="4" s="1"/>
  <c r="W615" i="4" s="1"/>
  <c r="X586" i="2" l="1"/>
  <c r="Y586" i="2" s="1"/>
  <c r="Z586" i="2" s="1"/>
  <c r="N587" i="2"/>
  <c r="Q615" i="4"/>
  <c r="O587" i="2" l="1"/>
  <c r="N616" i="4"/>
  <c r="U616" i="4" s="1"/>
  <c r="Q587" i="2" l="1"/>
  <c r="T587" i="2"/>
  <c r="U587" i="2" s="1"/>
  <c r="R587" i="2"/>
  <c r="S587" i="2" s="1"/>
  <c r="R616" i="4"/>
  <c r="O616" i="4"/>
  <c r="S616" i="4" s="1"/>
  <c r="T616" i="4" s="1"/>
  <c r="W616" i="4" s="1"/>
  <c r="V587" i="2" l="1"/>
  <c r="Q616" i="4"/>
  <c r="X587" i="2" l="1"/>
  <c r="Y587" i="2" s="1"/>
  <c r="Z587" i="2" s="1"/>
  <c r="N588" i="2"/>
  <c r="N617" i="4"/>
  <c r="U617" i="4" s="1"/>
  <c r="O588" i="2" l="1"/>
  <c r="R617" i="4"/>
  <c r="O617" i="4"/>
  <c r="S617" i="4" s="1"/>
  <c r="T617" i="4" s="1"/>
  <c r="W617" i="4" s="1"/>
  <c r="Q588" i="2" l="1"/>
  <c r="T588" i="2"/>
  <c r="U588" i="2" s="1"/>
  <c r="R588" i="2"/>
  <c r="S588" i="2" s="1"/>
  <c r="Q617" i="4"/>
  <c r="V588" i="2" l="1"/>
  <c r="N618" i="4"/>
  <c r="U618" i="4" s="1"/>
  <c r="X588" i="2" l="1"/>
  <c r="Y588" i="2" s="1"/>
  <c r="Z588" i="2" s="1"/>
  <c r="N589" i="2"/>
  <c r="R618" i="4"/>
  <c r="O618" i="4"/>
  <c r="S618" i="4" s="1"/>
  <c r="O589" i="2" l="1"/>
  <c r="T618" i="4"/>
  <c r="W618" i="4" s="1"/>
  <c r="Q618" i="4"/>
  <c r="Q589" i="2" l="1"/>
  <c r="T589" i="2"/>
  <c r="U589" i="2" s="1"/>
  <c r="R589" i="2"/>
  <c r="S589" i="2" s="1"/>
  <c r="N619" i="4"/>
  <c r="U619" i="4" s="1"/>
  <c r="V589" i="2" l="1"/>
  <c r="R619" i="4"/>
  <c r="O619" i="4"/>
  <c r="S619" i="4" s="1"/>
  <c r="T619" i="4" s="1"/>
  <c r="W619" i="4" s="1"/>
  <c r="X589" i="2" l="1"/>
  <c r="Y589" i="2" s="1"/>
  <c r="Z589" i="2" s="1"/>
  <c r="N590" i="2"/>
  <c r="Q619" i="4"/>
  <c r="O590" i="2" l="1"/>
  <c r="N620" i="4"/>
  <c r="U620" i="4" s="1"/>
  <c r="Q590" i="2" l="1"/>
  <c r="T590" i="2"/>
  <c r="U590" i="2" s="1"/>
  <c r="R590" i="2"/>
  <c r="S590" i="2" s="1"/>
  <c r="R620" i="4"/>
  <c r="O620" i="4"/>
  <c r="S620" i="4" s="1"/>
  <c r="T620" i="4" s="1"/>
  <c r="W620" i="4" s="1"/>
  <c r="V590" i="2" l="1"/>
  <c r="Q620" i="4"/>
  <c r="P620" i="4"/>
  <c r="N591" i="2" l="1"/>
  <c r="X590" i="2"/>
  <c r="Y590" i="2" s="1"/>
  <c r="Z590" i="2" s="1"/>
  <c r="N621" i="4"/>
  <c r="U621" i="4" s="1"/>
  <c r="O591" i="2" l="1"/>
  <c r="R621" i="4"/>
  <c r="O621" i="4"/>
  <c r="S621" i="4" s="1"/>
  <c r="T621" i="4" s="1"/>
  <c r="W621" i="4" s="1"/>
  <c r="Q591" i="2" l="1"/>
  <c r="T591" i="2"/>
  <c r="U591" i="2" s="1"/>
  <c r="R591" i="2"/>
  <c r="S591" i="2" s="1"/>
  <c r="Q621" i="4"/>
  <c r="V591" i="2" l="1"/>
  <c r="N622" i="4"/>
  <c r="U622" i="4" s="1"/>
  <c r="X591" i="2" l="1"/>
  <c r="Y591" i="2" s="1"/>
  <c r="Z591" i="2" s="1"/>
  <c r="N592" i="2"/>
  <c r="R622" i="4"/>
  <c r="O622" i="4"/>
  <c r="S622" i="4" s="1"/>
  <c r="T622" i="4" s="1"/>
  <c r="W622" i="4" s="1"/>
  <c r="O592" i="2" l="1"/>
  <c r="Q622" i="4"/>
  <c r="Q592" i="2" l="1"/>
  <c r="T592" i="2"/>
  <c r="U592" i="2" s="1"/>
  <c r="R592" i="2"/>
  <c r="S592" i="2" s="1"/>
  <c r="N623" i="4"/>
  <c r="U623" i="4" s="1"/>
  <c r="V592" i="2" l="1"/>
  <c r="R623" i="4"/>
  <c r="O623" i="4"/>
  <c r="S623" i="4" s="1"/>
  <c r="X592" i="2" l="1"/>
  <c r="Y592" i="2" s="1"/>
  <c r="Z592" i="2" s="1"/>
  <c r="N593" i="2"/>
  <c r="T623" i="4"/>
  <c r="W623" i="4" s="1"/>
  <c r="Q623" i="4"/>
  <c r="O593" i="2" l="1"/>
  <c r="N624" i="4"/>
  <c r="U624" i="4" s="1"/>
  <c r="Q593" i="2" l="1"/>
  <c r="T593" i="2"/>
  <c r="U593" i="2" s="1"/>
  <c r="R593" i="2"/>
  <c r="S593" i="2" s="1"/>
  <c r="R624" i="4"/>
  <c r="O624" i="4"/>
  <c r="S624" i="4" s="1"/>
  <c r="V593" i="2" l="1"/>
  <c r="X593" i="2" s="1"/>
  <c r="Y593" i="2" s="1"/>
  <c r="Z593" i="2" s="1"/>
  <c r="N594" i="2"/>
  <c r="T624" i="4"/>
  <c r="W624" i="4" s="1"/>
  <c r="Q624" i="4"/>
  <c r="O594" i="2" l="1"/>
  <c r="N625" i="4"/>
  <c r="U625" i="4" s="1"/>
  <c r="Q594" i="2" l="1"/>
  <c r="T594" i="2"/>
  <c r="U594" i="2" s="1"/>
  <c r="R594" i="2"/>
  <c r="S594" i="2" s="1"/>
  <c r="R625" i="4"/>
  <c r="O625" i="4"/>
  <c r="S625" i="4" s="1"/>
  <c r="V594" i="2" l="1"/>
  <c r="T625" i="4"/>
  <c r="W625" i="4" s="1"/>
  <c r="Q625" i="4"/>
  <c r="X594" i="2" l="1"/>
  <c r="Y594" i="2" s="1"/>
  <c r="Z594" i="2" s="1"/>
  <c r="N595" i="2"/>
  <c r="N626" i="4"/>
  <c r="U626" i="4" s="1"/>
  <c r="O595" i="2" l="1"/>
  <c r="R626" i="4"/>
  <c r="O626" i="4"/>
  <c r="S626" i="4" s="1"/>
  <c r="T626" i="4" s="1"/>
  <c r="W626" i="4" s="1"/>
  <c r="Q595" i="2" l="1"/>
  <c r="T595" i="2"/>
  <c r="U595" i="2" s="1"/>
  <c r="R595" i="2"/>
  <c r="S595" i="2" s="1"/>
  <c r="Q626" i="4"/>
  <c r="V595" i="2" l="1"/>
  <c r="N627" i="4"/>
  <c r="U627" i="4" s="1"/>
  <c r="X595" i="2" l="1"/>
  <c r="Y595" i="2" s="1"/>
  <c r="Z595" i="2" s="1"/>
  <c r="N596" i="2"/>
  <c r="R627" i="4"/>
  <c r="O627" i="4"/>
  <c r="S627" i="4" s="1"/>
  <c r="T627" i="4" s="1"/>
  <c r="W627" i="4" s="1"/>
  <c r="O596" i="2" l="1"/>
  <c r="Q627" i="4"/>
  <c r="Q596" i="2" l="1"/>
  <c r="T596" i="2"/>
  <c r="U596" i="2" s="1"/>
  <c r="P596" i="2"/>
  <c r="R596" i="2"/>
  <c r="S596" i="2" s="1"/>
  <c r="N628" i="4"/>
  <c r="U628" i="4" s="1"/>
  <c r="V596" i="2" l="1"/>
  <c r="R628" i="4"/>
  <c r="O628" i="4"/>
  <c r="S628" i="4" s="1"/>
  <c r="X596" i="2" l="1"/>
  <c r="Y596" i="2" s="1"/>
  <c r="Z596" i="2" s="1"/>
  <c r="N597" i="2"/>
  <c r="T628" i="4"/>
  <c r="W628" i="4" s="1"/>
  <c r="Q628" i="4"/>
  <c r="O597" i="2" l="1"/>
  <c r="N629" i="4"/>
  <c r="U629" i="4" s="1"/>
  <c r="Q597" i="2" l="1"/>
  <c r="T597" i="2"/>
  <c r="U597" i="2" s="1"/>
  <c r="R597" i="2"/>
  <c r="S597" i="2" s="1"/>
  <c r="R629" i="4"/>
  <c r="O629" i="4"/>
  <c r="S629" i="4" s="1"/>
  <c r="T629" i="4" s="1"/>
  <c r="W629" i="4" s="1"/>
  <c r="V597" i="2" l="1"/>
  <c r="Q629" i="4"/>
  <c r="X597" i="2" l="1"/>
  <c r="Y597" i="2" s="1"/>
  <c r="Z597" i="2" s="1"/>
  <c r="N598" i="2"/>
  <c r="N630" i="4"/>
  <c r="U630" i="4" s="1"/>
  <c r="O598" i="2" l="1"/>
  <c r="R630" i="4"/>
  <c r="O630" i="4"/>
  <c r="S630" i="4" s="1"/>
  <c r="Q598" i="2" l="1"/>
  <c r="T598" i="2"/>
  <c r="U598" i="2" s="1"/>
  <c r="R598" i="2"/>
  <c r="S598" i="2" s="1"/>
  <c r="T630" i="4"/>
  <c r="W630" i="4" s="1"/>
  <c r="Q630" i="4"/>
  <c r="V598" i="2" l="1"/>
  <c r="N631" i="4"/>
  <c r="U631" i="4" s="1"/>
  <c r="X598" i="2" l="1"/>
  <c r="Y598" i="2" s="1"/>
  <c r="Z598" i="2" s="1"/>
  <c r="N599" i="2"/>
  <c r="R631" i="4"/>
  <c r="O631" i="4"/>
  <c r="S631" i="4" s="1"/>
  <c r="O599" i="2" l="1"/>
  <c r="T631" i="4"/>
  <c r="W631" i="4" s="1"/>
  <c r="Q631" i="4"/>
  <c r="Q599" i="2" l="1"/>
  <c r="T599" i="2"/>
  <c r="U599" i="2" s="1"/>
  <c r="R599" i="2"/>
  <c r="S599" i="2" s="1"/>
  <c r="N632" i="4"/>
  <c r="U632" i="4" s="1"/>
  <c r="V599" i="2" l="1"/>
  <c r="R632" i="4"/>
  <c r="O632" i="4"/>
  <c r="S632" i="4" s="1"/>
  <c r="T632" i="4" s="1"/>
  <c r="W632" i="4" s="1"/>
  <c r="X599" i="2" l="1"/>
  <c r="Y599" i="2" s="1"/>
  <c r="Z599" i="2" s="1"/>
  <c r="N600" i="2"/>
  <c r="Q632" i="4"/>
  <c r="P632" i="4"/>
  <c r="O600" i="2" l="1"/>
  <c r="N633" i="4"/>
  <c r="U633" i="4" s="1"/>
  <c r="Q600" i="2" l="1"/>
  <c r="T600" i="2"/>
  <c r="U600" i="2" s="1"/>
  <c r="R600" i="2"/>
  <c r="S600" i="2" s="1"/>
  <c r="R633" i="4"/>
  <c r="O633" i="4"/>
  <c r="S633" i="4" s="1"/>
  <c r="T633" i="4" s="1"/>
  <c r="W633" i="4" s="1"/>
  <c r="V600" i="2" l="1"/>
  <c r="Q633" i="4"/>
  <c r="X600" i="2" l="1"/>
  <c r="Y600" i="2" s="1"/>
  <c r="Z600" i="2" s="1"/>
  <c r="N601" i="2"/>
  <c r="N634" i="4"/>
  <c r="U634" i="4" s="1"/>
  <c r="O601" i="2" l="1"/>
  <c r="R634" i="4"/>
  <c r="O634" i="4"/>
  <c r="S634" i="4" s="1"/>
  <c r="Q601" i="2" l="1"/>
  <c r="T601" i="2"/>
  <c r="U601" i="2" s="1"/>
  <c r="R601" i="2"/>
  <c r="S601" i="2" s="1"/>
  <c r="T634" i="4"/>
  <c r="W634" i="4" s="1"/>
  <c r="Q634" i="4"/>
  <c r="V601" i="2" l="1"/>
  <c r="N635" i="4"/>
  <c r="U635" i="4" s="1"/>
  <c r="X601" i="2" l="1"/>
  <c r="Y601" i="2" s="1"/>
  <c r="Z601" i="2" s="1"/>
  <c r="N602" i="2"/>
  <c r="R635" i="4"/>
  <c r="O635" i="4"/>
  <c r="S635" i="4" s="1"/>
  <c r="O602" i="2" l="1"/>
  <c r="T635" i="4"/>
  <c r="W635" i="4" s="1"/>
  <c r="Q635" i="4"/>
  <c r="Q602" i="2" l="1"/>
  <c r="T602" i="2"/>
  <c r="U602" i="2" s="1"/>
  <c r="R602" i="2"/>
  <c r="S602" i="2" s="1"/>
  <c r="N636" i="4"/>
  <c r="U636" i="4" s="1"/>
  <c r="V602" i="2" l="1"/>
  <c r="R636" i="4"/>
  <c r="O636" i="4"/>
  <c r="S636" i="4" s="1"/>
  <c r="T636" i="4" s="1"/>
  <c r="W636" i="4" s="1"/>
  <c r="X602" i="2" l="1"/>
  <c r="Y602" i="2" s="1"/>
  <c r="Z602" i="2" s="1"/>
  <c r="N603" i="2"/>
  <c r="Q636" i="4"/>
  <c r="O603" i="2" l="1"/>
  <c r="N637" i="4"/>
  <c r="U637" i="4" s="1"/>
  <c r="Q603" i="2" l="1"/>
  <c r="T603" i="2"/>
  <c r="U603" i="2" s="1"/>
  <c r="R603" i="2"/>
  <c r="S603" i="2" s="1"/>
  <c r="R637" i="4"/>
  <c r="O637" i="4"/>
  <c r="S637" i="4" s="1"/>
  <c r="V603" i="2" l="1"/>
  <c r="T637" i="4"/>
  <c r="W637" i="4" s="1"/>
  <c r="Q637" i="4"/>
  <c r="X603" i="2" l="1"/>
  <c r="Y603" i="2" s="1"/>
  <c r="Z603" i="2" s="1"/>
  <c r="N604" i="2"/>
  <c r="N638" i="4"/>
  <c r="U638" i="4" s="1"/>
  <c r="O604" i="2" l="1"/>
  <c r="R638" i="4"/>
  <c r="O638" i="4"/>
  <c r="S638" i="4" s="1"/>
  <c r="T638" i="4" s="1"/>
  <c r="W638" i="4" s="1"/>
  <c r="Q604" i="2" l="1"/>
  <c r="T604" i="2"/>
  <c r="U604" i="2" s="1"/>
  <c r="R604" i="2"/>
  <c r="S604" i="2" s="1"/>
  <c r="Q638" i="4"/>
  <c r="V604" i="2" l="1"/>
  <c r="N639" i="4"/>
  <c r="U639" i="4" s="1"/>
  <c r="X604" i="2" l="1"/>
  <c r="Y604" i="2" s="1"/>
  <c r="Z604" i="2" s="1"/>
  <c r="N605" i="2"/>
  <c r="R639" i="4"/>
  <c r="O639" i="4"/>
  <c r="S639" i="4" s="1"/>
  <c r="T639" i="4" s="1"/>
  <c r="W639" i="4" s="1"/>
  <c r="O605" i="2" l="1"/>
  <c r="Q639" i="4"/>
  <c r="Q605" i="2" l="1"/>
  <c r="T605" i="2"/>
  <c r="U605" i="2" s="1"/>
  <c r="R605" i="2"/>
  <c r="S605" i="2" s="1"/>
  <c r="N640" i="4"/>
  <c r="U640" i="4" s="1"/>
  <c r="V605" i="2" l="1"/>
  <c r="R640" i="4"/>
  <c r="R2" i="4"/>
  <c r="O640" i="4"/>
  <c r="S640" i="4" s="1"/>
  <c r="X605" i="2" l="1"/>
  <c r="Y605" i="2" s="1"/>
  <c r="Z605" i="2" s="1"/>
  <c r="N606" i="2"/>
  <c r="T640" i="4"/>
  <c r="Q640" i="4"/>
  <c r="O2" i="4"/>
  <c r="P643" i="4"/>
  <c r="P2" i="4" s="1"/>
  <c r="O606" i="2" l="1"/>
  <c r="W640" i="4"/>
  <c r="T2" i="4"/>
  <c r="S2" i="4"/>
  <c r="W3" i="4"/>
  <c r="Q606" i="2" l="1"/>
  <c r="T606" i="2"/>
  <c r="U606" i="2" s="1"/>
  <c r="R606" i="2"/>
  <c r="S606" i="2" s="1"/>
  <c r="V606" i="2" l="1"/>
  <c r="X606" i="2" l="1"/>
  <c r="Y606" i="2" s="1"/>
  <c r="Z606" i="2" s="1"/>
  <c r="N607" i="2"/>
  <c r="O607" i="2" l="1"/>
  <c r="Q607" i="2" l="1"/>
  <c r="T607" i="2"/>
  <c r="U607" i="2" s="1"/>
  <c r="R607" i="2"/>
  <c r="S607" i="2" s="1"/>
  <c r="V607" i="2" l="1"/>
  <c r="X607" i="2" s="1"/>
  <c r="Y607" i="2" s="1"/>
  <c r="Z607" i="2" s="1"/>
  <c r="N608" i="2" l="1"/>
  <c r="O608" i="2"/>
  <c r="Q608" i="2" l="1"/>
  <c r="T608" i="2"/>
  <c r="U608" i="2" s="1"/>
  <c r="P608" i="2"/>
  <c r="R608" i="2"/>
  <c r="S608" i="2" s="1"/>
  <c r="V608" i="2" l="1"/>
  <c r="X608" i="2" l="1"/>
  <c r="Y608" i="2" s="1"/>
  <c r="Z608" i="2" s="1"/>
  <c r="N609" i="2"/>
  <c r="O609" i="2" l="1"/>
  <c r="Q609" i="2" l="1"/>
  <c r="T609" i="2"/>
  <c r="U609" i="2" s="1"/>
  <c r="R609" i="2"/>
  <c r="S609" i="2" s="1"/>
  <c r="V609" i="2" l="1"/>
  <c r="X609" i="2" l="1"/>
  <c r="Y609" i="2" s="1"/>
  <c r="Z609" i="2" s="1"/>
  <c r="N610" i="2"/>
  <c r="O610" i="2" l="1"/>
  <c r="Q610" i="2" l="1"/>
  <c r="T610" i="2"/>
  <c r="U610" i="2" s="1"/>
  <c r="R610" i="2"/>
  <c r="S610" i="2" s="1"/>
  <c r="V610" i="2" l="1"/>
  <c r="X610" i="2" l="1"/>
  <c r="Y610" i="2" s="1"/>
  <c r="Z610" i="2" s="1"/>
  <c r="N611" i="2"/>
  <c r="O611" i="2" l="1"/>
  <c r="Q611" i="2" l="1"/>
  <c r="T611" i="2"/>
  <c r="U611" i="2" s="1"/>
  <c r="R611" i="2"/>
  <c r="S611" i="2" s="1"/>
  <c r="V611" i="2" l="1"/>
  <c r="X611" i="2" l="1"/>
  <c r="Y611" i="2" s="1"/>
  <c r="Z611" i="2" s="1"/>
  <c r="N612" i="2"/>
  <c r="O612" i="2" l="1"/>
  <c r="Q612" i="2" l="1"/>
  <c r="T612" i="2"/>
  <c r="U612" i="2" s="1"/>
  <c r="R612" i="2"/>
  <c r="S612" i="2" s="1"/>
  <c r="V612" i="2" l="1"/>
  <c r="X612" i="2" l="1"/>
  <c r="Y612" i="2" s="1"/>
  <c r="Z612" i="2" s="1"/>
  <c r="N613" i="2"/>
  <c r="O613" i="2" l="1"/>
  <c r="Q613" i="2" l="1"/>
  <c r="T613" i="2"/>
  <c r="U613" i="2" s="1"/>
  <c r="R613" i="2"/>
  <c r="S613" i="2" s="1"/>
  <c r="V613" i="2" l="1"/>
  <c r="X613" i="2" l="1"/>
  <c r="Y613" i="2" s="1"/>
  <c r="Z613" i="2" s="1"/>
  <c r="N614" i="2"/>
  <c r="O614" i="2" l="1"/>
  <c r="Q614" i="2" l="1"/>
  <c r="T614" i="2"/>
  <c r="U614" i="2" s="1"/>
  <c r="R614" i="2"/>
  <c r="S614" i="2" s="1"/>
  <c r="V614" i="2" l="1"/>
  <c r="X614" i="2" l="1"/>
  <c r="Y614" i="2" s="1"/>
  <c r="Z614" i="2" s="1"/>
  <c r="N615" i="2"/>
  <c r="O615" i="2" l="1"/>
  <c r="Q615" i="2" l="1"/>
  <c r="T615" i="2"/>
  <c r="U615" i="2" s="1"/>
  <c r="R615" i="2"/>
  <c r="S615" i="2" s="1"/>
  <c r="V615" i="2" l="1"/>
  <c r="X615" i="2" l="1"/>
  <c r="Y615" i="2" s="1"/>
  <c r="Z615" i="2" s="1"/>
  <c r="N616" i="2"/>
  <c r="O616" i="2" l="1"/>
  <c r="Q616" i="2" l="1"/>
  <c r="T616" i="2"/>
  <c r="U616" i="2" s="1"/>
  <c r="R616" i="2"/>
  <c r="S616" i="2" s="1"/>
  <c r="V616" i="2" l="1"/>
  <c r="X616" i="2" l="1"/>
  <c r="Y616" i="2" s="1"/>
  <c r="Z616" i="2" s="1"/>
  <c r="N617" i="2"/>
  <c r="O617" i="2" l="1"/>
  <c r="Q617" i="2" l="1"/>
  <c r="T617" i="2"/>
  <c r="U617" i="2" s="1"/>
  <c r="R617" i="2"/>
  <c r="S617" i="2" s="1"/>
  <c r="V617" i="2" l="1"/>
  <c r="X617" i="2" l="1"/>
  <c r="Y617" i="2" s="1"/>
  <c r="Z617" i="2" s="1"/>
  <c r="N618" i="2"/>
  <c r="O618" i="2" l="1"/>
  <c r="Q618" i="2" l="1"/>
  <c r="T618" i="2"/>
  <c r="U618" i="2" s="1"/>
  <c r="R618" i="2"/>
  <c r="S618" i="2" s="1"/>
  <c r="V618" i="2" l="1"/>
  <c r="N619" i="2" l="1"/>
  <c r="X618" i="2"/>
  <c r="Y618" i="2" s="1"/>
  <c r="Z618" i="2" s="1"/>
  <c r="O619" i="2" l="1"/>
  <c r="Q619" i="2" l="1"/>
  <c r="T619" i="2"/>
  <c r="U619" i="2" s="1"/>
  <c r="R619" i="2"/>
  <c r="S619" i="2" s="1"/>
  <c r="V619" i="2" l="1"/>
  <c r="X619" i="2" l="1"/>
  <c r="Y619" i="2" s="1"/>
  <c r="Z619" i="2" s="1"/>
  <c r="N620" i="2"/>
  <c r="O620" i="2" l="1"/>
  <c r="Q620" i="2" l="1"/>
  <c r="T620" i="2"/>
  <c r="U620" i="2" s="1"/>
  <c r="P620" i="2"/>
  <c r="R620" i="2"/>
  <c r="S620" i="2" s="1"/>
  <c r="V620" i="2" l="1"/>
  <c r="X620" i="2" l="1"/>
  <c r="Y620" i="2" s="1"/>
  <c r="Z620" i="2" s="1"/>
  <c r="N621" i="2"/>
  <c r="O621" i="2" l="1"/>
  <c r="Q621" i="2" l="1"/>
  <c r="T621" i="2"/>
  <c r="U621" i="2" s="1"/>
  <c r="R621" i="2"/>
  <c r="S621" i="2" s="1"/>
  <c r="V621" i="2" l="1"/>
  <c r="X621" i="2" l="1"/>
  <c r="Y621" i="2" s="1"/>
  <c r="Z621" i="2" s="1"/>
  <c r="N622" i="2"/>
  <c r="O622" i="2" l="1"/>
  <c r="Q622" i="2" l="1"/>
  <c r="T622" i="2"/>
  <c r="U622" i="2" s="1"/>
  <c r="R622" i="2"/>
  <c r="S622" i="2" s="1"/>
  <c r="V622" i="2" l="1"/>
  <c r="X622" i="2" l="1"/>
  <c r="Y622" i="2" s="1"/>
  <c r="Z622" i="2" s="1"/>
  <c r="N623" i="2"/>
  <c r="O623" i="2" l="1"/>
  <c r="Q623" i="2" l="1"/>
  <c r="T623" i="2"/>
  <c r="U623" i="2" s="1"/>
  <c r="R623" i="2"/>
  <c r="S623" i="2" s="1"/>
  <c r="V623" i="2" l="1"/>
  <c r="X623" i="2" l="1"/>
  <c r="Y623" i="2" s="1"/>
  <c r="Z623" i="2" s="1"/>
  <c r="N624" i="2"/>
  <c r="O624" i="2" l="1"/>
  <c r="Q624" i="2" l="1"/>
  <c r="T624" i="2"/>
  <c r="U624" i="2" s="1"/>
  <c r="R624" i="2"/>
  <c r="S624" i="2" s="1"/>
  <c r="V624" i="2" l="1"/>
  <c r="X624" i="2" l="1"/>
  <c r="Y624" i="2" s="1"/>
  <c r="Z624" i="2" s="1"/>
  <c r="N625" i="2"/>
  <c r="O625" i="2" l="1"/>
  <c r="Q625" i="2" l="1"/>
  <c r="T625" i="2"/>
  <c r="U625" i="2" s="1"/>
  <c r="R625" i="2"/>
  <c r="S625" i="2" s="1"/>
  <c r="V625" i="2" l="1"/>
  <c r="X625" i="2" l="1"/>
  <c r="Y625" i="2" s="1"/>
  <c r="Z625" i="2" s="1"/>
  <c r="N626" i="2"/>
  <c r="O626" i="2" l="1"/>
  <c r="Q626" i="2" l="1"/>
  <c r="T626" i="2"/>
  <c r="U626" i="2" s="1"/>
  <c r="R626" i="2"/>
  <c r="S626" i="2" s="1"/>
  <c r="V626" i="2" l="1"/>
  <c r="X626" i="2" l="1"/>
  <c r="Y626" i="2" s="1"/>
  <c r="Z626" i="2" s="1"/>
  <c r="N627" i="2"/>
  <c r="O627" i="2" l="1"/>
  <c r="Q627" i="2" l="1"/>
  <c r="T627" i="2"/>
  <c r="U627" i="2" s="1"/>
  <c r="R627" i="2"/>
  <c r="S627" i="2" s="1"/>
  <c r="V627" i="2" l="1"/>
  <c r="X627" i="2" l="1"/>
  <c r="Y627" i="2" s="1"/>
  <c r="Z627" i="2" s="1"/>
  <c r="N628" i="2"/>
  <c r="O628" i="2" l="1"/>
  <c r="Q628" i="2" l="1"/>
  <c r="T628" i="2"/>
  <c r="U628" i="2" s="1"/>
  <c r="R628" i="2"/>
  <c r="S628" i="2" s="1"/>
  <c r="V628" i="2" l="1"/>
  <c r="X628" i="2" l="1"/>
  <c r="Y628" i="2" s="1"/>
  <c r="Z628" i="2" s="1"/>
  <c r="N629" i="2"/>
  <c r="O629" i="2" l="1"/>
  <c r="Q629" i="2" l="1"/>
  <c r="T629" i="2"/>
  <c r="U629" i="2" s="1"/>
  <c r="R629" i="2"/>
  <c r="S629" i="2" s="1"/>
  <c r="V629" i="2" l="1"/>
  <c r="X629" i="2" l="1"/>
  <c r="Y629" i="2" s="1"/>
  <c r="Z629" i="2" s="1"/>
  <c r="N630" i="2"/>
  <c r="O630" i="2" l="1"/>
  <c r="Q630" i="2" l="1"/>
  <c r="T630" i="2"/>
  <c r="U630" i="2" s="1"/>
  <c r="R630" i="2"/>
  <c r="S630" i="2" s="1"/>
  <c r="V630" i="2" l="1"/>
  <c r="X630" i="2" l="1"/>
  <c r="Y630" i="2" s="1"/>
  <c r="Z630" i="2" s="1"/>
  <c r="N631" i="2"/>
  <c r="O631" i="2" l="1"/>
  <c r="Q631" i="2" l="1"/>
  <c r="T631" i="2"/>
  <c r="U631" i="2" s="1"/>
  <c r="R631" i="2"/>
  <c r="S631" i="2" s="1"/>
  <c r="V631" i="2" l="1"/>
  <c r="X631" i="2" l="1"/>
  <c r="Y631" i="2" s="1"/>
  <c r="Z631" i="2" s="1"/>
  <c r="N632" i="2"/>
  <c r="O632" i="2" l="1"/>
  <c r="Q632" i="2" l="1"/>
  <c r="T632" i="2"/>
  <c r="U632" i="2" s="1"/>
  <c r="P632" i="2"/>
  <c r="R632" i="2"/>
  <c r="S632" i="2" s="1"/>
  <c r="V632" i="2" l="1"/>
  <c r="X632" i="2" l="1"/>
  <c r="Y632" i="2" s="1"/>
  <c r="Z632" i="2" s="1"/>
  <c r="N633" i="2"/>
  <c r="O633" i="2" l="1"/>
  <c r="Q633" i="2" l="1"/>
  <c r="T633" i="2"/>
  <c r="U633" i="2" s="1"/>
  <c r="R633" i="2"/>
  <c r="S633" i="2" s="1"/>
  <c r="V633" i="2" l="1"/>
  <c r="X633" i="2" l="1"/>
  <c r="Y633" i="2" s="1"/>
  <c r="Z633" i="2" s="1"/>
  <c r="N634" i="2"/>
  <c r="O634" i="2" l="1"/>
  <c r="Q634" i="2" l="1"/>
  <c r="T634" i="2"/>
  <c r="U634" i="2" s="1"/>
  <c r="R634" i="2"/>
  <c r="S634" i="2" s="1"/>
  <c r="V634" i="2" l="1"/>
  <c r="X634" i="2" l="1"/>
  <c r="Y634" i="2" s="1"/>
  <c r="Z634" i="2" s="1"/>
  <c r="N635" i="2"/>
  <c r="O635" i="2" l="1"/>
  <c r="Q635" i="2" l="1"/>
  <c r="T635" i="2"/>
  <c r="U635" i="2" s="1"/>
  <c r="R635" i="2"/>
  <c r="S635" i="2" s="1"/>
  <c r="V635" i="2" l="1"/>
  <c r="X635" i="2" l="1"/>
  <c r="Y635" i="2" s="1"/>
  <c r="Z635" i="2" s="1"/>
  <c r="N636" i="2"/>
  <c r="O636" i="2" l="1"/>
  <c r="Q636" i="2" l="1"/>
  <c r="T636" i="2"/>
  <c r="U636" i="2" s="1"/>
  <c r="R636" i="2"/>
  <c r="S636" i="2" s="1"/>
  <c r="V636" i="2" l="1"/>
  <c r="X636" i="2" l="1"/>
  <c r="Y636" i="2" s="1"/>
  <c r="Z636" i="2" s="1"/>
  <c r="N637" i="2"/>
  <c r="O637" i="2" l="1"/>
  <c r="Q637" i="2" l="1"/>
  <c r="T637" i="2"/>
  <c r="U637" i="2" s="1"/>
  <c r="R637" i="2"/>
  <c r="S637" i="2" s="1"/>
  <c r="V637" i="2" l="1"/>
  <c r="X637" i="2" l="1"/>
  <c r="Y637" i="2" s="1"/>
  <c r="Z637" i="2" s="1"/>
  <c r="N638" i="2"/>
  <c r="O638" i="2" l="1"/>
  <c r="Q638" i="2" l="1"/>
  <c r="T638" i="2"/>
  <c r="U638" i="2" s="1"/>
  <c r="R638" i="2"/>
  <c r="S638" i="2" s="1"/>
  <c r="V638" i="2" l="1"/>
  <c r="X638" i="2" l="1"/>
  <c r="Y638" i="2" s="1"/>
  <c r="Z638" i="2" s="1"/>
  <c r="N639" i="2"/>
  <c r="O639" i="2" l="1"/>
  <c r="Q639" i="2" l="1"/>
  <c r="T639" i="2"/>
  <c r="U639" i="2" s="1"/>
  <c r="R639" i="2"/>
  <c r="S639" i="2" s="1"/>
  <c r="V639" i="2" l="1"/>
  <c r="X639" i="2" l="1"/>
  <c r="Y639" i="2" s="1"/>
  <c r="Z639" i="2" s="1"/>
  <c r="N640" i="2"/>
  <c r="O640" i="2" l="1"/>
  <c r="Q640" i="2" l="1"/>
  <c r="T640" i="2"/>
  <c r="T2" i="2" s="1"/>
  <c r="O2" i="2"/>
  <c r="P644" i="2"/>
  <c r="P2" i="2" s="1"/>
  <c r="R640" i="2"/>
  <c r="S640" i="2" s="1"/>
  <c r="U640" i="2" l="1"/>
  <c r="U2" i="2" s="1"/>
  <c r="J19" i="1"/>
  <c r="J21" i="1" s="1"/>
  <c r="V640" i="2"/>
  <c r="J36" i="1" l="1"/>
  <c r="J30" i="1"/>
  <c r="X640" i="2"/>
  <c r="Y640" i="2" s="1"/>
  <c r="Y2" i="2" l="1"/>
  <c r="Z640" i="2"/>
  <c r="Z2" i="2" s="1"/>
  <c r="J16" i="1" s="1"/>
  <c r="X3" i="2"/>
  <c r="AA2" i="2" s="1"/>
  <c r="M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Warren</author>
    <author>Lenovo</author>
  </authors>
  <commentList>
    <comment ref="I1" authorId="0" shapeId="0" xr:uid="{B29A1E6C-3C0E-4CDD-99E0-E927B1F5AB48}">
      <text>
        <r>
          <rPr>
            <b/>
            <sz val="9"/>
            <color indexed="81"/>
            <rFont val="Tahoma"/>
            <family val="2"/>
          </rPr>
          <t>Warren:</t>
        </r>
        <r>
          <rPr>
            <sz val="9"/>
            <color indexed="81"/>
            <rFont val="Tahoma"/>
            <family val="2"/>
          </rPr>
          <t xml:space="preserve">
Average Monthly Interest Rate History</t>
        </r>
      </text>
    </comment>
    <comment ref="J1" authorId="1" shapeId="0" xr:uid="{7E896A23-227C-4C6A-BB9B-C33EB80E51E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Selects year</t>
        </r>
      </text>
    </comment>
    <comment ref="I7" authorId="0" shapeId="0" xr:uid="{344BEFAF-F631-451A-B698-2DB2CEC2AA1A}">
      <text>
        <r>
          <rPr>
            <b/>
            <sz val="9"/>
            <color indexed="81"/>
            <rFont val="Tahoma"/>
            <family val="2"/>
          </rPr>
          <t>Warren:</t>
        </r>
        <r>
          <rPr>
            <sz val="9"/>
            <color indexed="81"/>
            <rFont val="Tahoma"/>
            <family val="2"/>
          </rPr>
          <t xml:space="preserve">
Average Interest Rate for The Year Based on the Sum of All  Monthly Rate Divided by 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Warren</author>
    <author>Lenovo</author>
  </authors>
  <commentList>
    <comment ref="I1" authorId="0" shapeId="0" xr:uid="{77C7E482-F068-431C-B2F5-4D78D01FB8B1}">
      <text>
        <r>
          <rPr>
            <b/>
            <sz val="9"/>
            <color indexed="81"/>
            <rFont val="Tahoma"/>
            <family val="2"/>
          </rPr>
          <t>Warren:</t>
        </r>
        <r>
          <rPr>
            <sz val="9"/>
            <color indexed="81"/>
            <rFont val="Tahoma"/>
            <family val="2"/>
          </rPr>
          <t xml:space="preserve">
Average Monthly Interest Rate History</t>
        </r>
      </text>
    </comment>
    <comment ref="J1" authorId="1" shapeId="0" xr:uid="{645186BE-9EE8-4F0E-9A0D-2F6692B3111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Selects year</t>
        </r>
      </text>
    </comment>
    <comment ref="I7" authorId="0" shapeId="0" xr:uid="{59E7FA65-2E97-4B79-AC28-BC6407B93889}">
      <text>
        <r>
          <rPr>
            <b/>
            <sz val="9"/>
            <color indexed="81"/>
            <rFont val="Tahoma"/>
            <family val="2"/>
          </rPr>
          <t>Warren:</t>
        </r>
        <r>
          <rPr>
            <sz val="9"/>
            <color indexed="81"/>
            <rFont val="Tahoma"/>
            <family val="2"/>
          </rPr>
          <t xml:space="preserve">
Average Interest Rate for The Year Based on the Sum of All  Monthly Rate Divided by 12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Warren</author>
  </authors>
  <commentList>
    <comment ref="C1" authorId="0" shapeId="0" xr:uid="{915285A0-DF6F-4A19-9221-1B1D6D6C84DA}">
      <text>
        <r>
          <rPr>
            <b/>
            <sz val="9"/>
            <color indexed="81"/>
            <rFont val="Tahoma"/>
            <family val="2"/>
          </rPr>
          <t>Warren:</t>
        </r>
        <r>
          <rPr>
            <sz val="9"/>
            <color indexed="81"/>
            <rFont val="Tahoma"/>
            <family val="2"/>
          </rPr>
          <t xml:space="preserve">
Average Monthly Interest Rate History</t>
        </r>
      </text>
    </comment>
  </commentList>
</comments>
</file>

<file path=xl/sharedStrings.xml><?xml version="1.0" encoding="utf-8"?>
<sst xmlns="http://schemas.openxmlformats.org/spreadsheetml/2006/main" count="102" uniqueCount="59">
  <si>
    <t>My Loan</t>
  </si>
  <si>
    <t>Term- [Years]</t>
  </si>
  <si>
    <t>Monthly Payments</t>
  </si>
  <si>
    <t>Commence[1970-90]</t>
  </si>
  <si>
    <t>RESULT</t>
  </si>
  <si>
    <t>PERIOD</t>
  </si>
  <si>
    <t xml:space="preserve">Outstanding as of </t>
  </si>
  <si>
    <t>Start</t>
  </si>
  <si>
    <t>Interest Paid</t>
  </si>
  <si>
    <t>End</t>
  </si>
  <si>
    <t xml:space="preserve"> Monthly Payment </t>
  </si>
  <si>
    <t>Loan</t>
  </si>
  <si>
    <t>Year</t>
  </si>
  <si>
    <t>Margin</t>
  </si>
  <si>
    <t>Start date</t>
  </si>
  <si>
    <t>Start Loan</t>
  </si>
  <si>
    <t>Loan Amounts</t>
  </si>
  <si>
    <t>Interest</t>
  </si>
  <si>
    <t>Mth Int</t>
  </si>
  <si>
    <t>Payments</t>
  </si>
  <si>
    <t>Loan Term</t>
  </si>
  <si>
    <t>Date Loan Finsihes</t>
  </si>
  <si>
    <t>Months</t>
  </si>
  <si>
    <t xml:space="preserve">Payment </t>
  </si>
  <si>
    <t>Average</t>
  </si>
  <si>
    <t xml:space="preserve">Loan Portion </t>
  </si>
  <si>
    <t xml:space="preserve">  </t>
  </si>
  <si>
    <t xml:space="preserve">Fixed Payment </t>
  </si>
  <si>
    <t>Fixed Term</t>
  </si>
  <si>
    <t>Variable Term</t>
  </si>
  <si>
    <r>
      <rPr>
        <b/>
        <sz val="16"/>
        <color theme="1"/>
        <rFont val="Calibri"/>
        <family val="2"/>
        <scheme val="minor"/>
      </rPr>
      <t>MONTHLY</t>
    </r>
    <r>
      <rPr>
        <sz val="16"/>
        <color theme="1"/>
        <rFont val="Calibri"/>
        <family val="2"/>
        <scheme val="minor"/>
      </rPr>
      <t xml:space="preserve"> Payment </t>
    </r>
  </si>
  <si>
    <t>Bank</t>
  </si>
  <si>
    <r>
      <rPr>
        <b/>
        <sz val="16"/>
        <color theme="1"/>
        <rFont val="Calibri"/>
        <family val="2"/>
        <scheme val="minor"/>
      </rPr>
      <t>Average</t>
    </r>
    <r>
      <rPr>
        <sz val="16"/>
        <color theme="1"/>
        <rFont val="Calibri"/>
        <family val="2"/>
        <scheme val="minor"/>
      </rPr>
      <t xml:space="preserve"> Interest Portion</t>
    </r>
  </si>
  <si>
    <t>AMIRH</t>
  </si>
  <si>
    <t xml:space="preserve"> </t>
  </si>
  <si>
    <t>RBA IR</t>
  </si>
  <si>
    <t>BANKS IR</t>
  </si>
  <si>
    <t>AYR</t>
  </si>
  <si>
    <t>Selects Start Month</t>
  </si>
  <si>
    <t>Allocate Loan Amount</t>
  </si>
  <si>
    <t>Calc Loan</t>
  </si>
  <si>
    <t>Calc Interest A</t>
  </si>
  <si>
    <t>Day in Month</t>
  </si>
  <si>
    <t>Month No</t>
  </si>
  <si>
    <t xml:space="preserve">Year No </t>
  </si>
  <si>
    <t>Monthly Loan</t>
  </si>
  <si>
    <t xml:space="preserve">Re-Payment </t>
  </si>
  <si>
    <t>Monthly House</t>
  </si>
  <si>
    <t>Monthly Interest</t>
  </si>
  <si>
    <t>Bill</t>
  </si>
  <si>
    <t>Variable Payments</t>
  </si>
  <si>
    <t>Payments L</t>
  </si>
  <si>
    <t>Payments In</t>
  </si>
  <si>
    <t>Term Date</t>
  </si>
  <si>
    <t>Outstanding</t>
  </si>
  <si>
    <t xml:space="preserve">Final Cost </t>
  </si>
  <si>
    <t>Yrs</t>
  </si>
  <si>
    <t>Payments Av/Mt</t>
  </si>
  <si>
    <r>
      <t xml:space="preserve"> </t>
    </r>
    <r>
      <rPr>
        <b/>
        <sz val="16"/>
        <color theme="1"/>
        <rFont val="Calibri"/>
        <family val="2"/>
        <scheme val="minor"/>
      </rPr>
      <t>Max</t>
    </r>
    <r>
      <rPr>
        <sz val="16"/>
        <color theme="1"/>
        <rFont val="Calibri"/>
        <family val="2"/>
        <scheme val="minor"/>
      </rPr>
      <t xml:space="preserve"> Monthly interest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</si>
</sst>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8" formatCode="&quot;$&quot;#,##0.00;[Red]\-&quot;$&quot;#,##0.00"/>
    <numFmt numFmtId="164" formatCode="&quot;$&quot;#,##0"/>
    <numFmt numFmtId="165" formatCode="0.0"/>
    <numFmt numFmtId="166" formatCode="[$-C09]dd\-mmmm\-yyyy;@"/>
    <numFmt numFmtId="167" formatCode="&quot;$&quot;#,##0.00"/>
    <numFmt numFmtId="168" formatCode="[$-C09]d\ mmmm\ yyyy;@"/>
    <numFmt numFmtId="169" formatCode="[$-C09]dddd\,\ d\ mmmm\ yyyy;@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5" tint="-0.249977111117893"/>
      <name val="Calibri"/>
      <family val="2"/>
      <scheme val="minor"/>
    </font>
    <font>
      <sz val="16"/>
      <color rgb="FF00B0F0"/>
      <name val="Calibri"/>
      <family val="2"/>
      <scheme val="minor"/>
    </font>
    <font>
      <sz val="16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color rgb="FF0070C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5" fillId="3" borderId="1" xfId="0" applyFont="1" applyFill="1" applyBorder="1"/>
    <xf numFmtId="0" fontId="5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5" fillId="4" borderId="2" xfId="0" applyFont="1" applyFill="1" applyBorder="1"/>
    <xf numFmtId="0" fontId="0" fillId="4" borderId="3" xfId="0" applyFill="1" applyBorder="1"/>
    <xf numFmtId="0" fontId="4" fillId="3" borderId="4" xfId="0" applyFont="1" applyFill="1" applyBorder="1"/>
    <xf numFmtId="0" fontId="0" fillId="4" borderId="5" xfId="0" applyFill="1" applyBorder="1"/>
    <xf numFmtId="6" fontId="4" fillId="5" borderId="0" xfId="0" applyNumberFormat="1" applyFont="1" applyFill="1"/>
    <xf numFmtId="0" fontId="4" fillId="4" borderId="9" xfId="0" applyFont="1" applyFill="1" applyBorder="1" applyAlignment="1">
      <alignment horizontal="center"/>
    </xf>
    <xf numFmtId="166" fontId="4" fillId="6" borderId="10" xfId="0" applyNumberFormat="1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6" fontId="4" fillId="7" borderId="0" xfId="0" applyNumberFormat="1" applyFont="1" applyFill="1"/>
    <xf numFmtId="0" fontId="4" fillId="4" borderId="13" xfId="0" applyFont="1" applyFill="1" applyBorder="1" applyAlignment="1">
      <alignment horizontal="center"/>
    </xf>
    <xf numFmtId="166" fontId="6" fillId="8" borderId="14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0" fontId="4" fillId="4" borderId="7" xfId="0" applyFont="1" applyFill="1" applyBorder="1" applyAlignment="1">
      <alignment horizontal="center"/>
    </xf>
    <xf numFmtId="0" fontId="0" fillId="4" borderId="8" xfId="0" applyFill="1" applyBorder="1"/>
    <xf numFmtId="0" fontId="5" fillId="9" borderId="1" xfId="0" applyFont="1" applyFill="1" applyBorder="1"/>
    <xf numFmtId="0" fontId="5" fillId="9" borderId="2" xfId="0" applyFont="1" applyFill="1" applyBorder="1"/>
    <xf numFmtId="0" fontId="4" fillId="9" borderId="2" xfId="0" applyFont="1" applyFill="1" applyBorder="1"/>
    <xf numFmtId="0" fontId="5" fillId="10" borderId="2" xfId="0" applyFont="1" applyFill="1" applyBorder="1"/>
    <xf numFmtId="0" fontId="0" fillId="10" borderId="3" xfId="0" applyFill="1" applyBorder="1"/>
    <xf numFmtId="0" fontId="4" fillId="9" borderId="4" xfId="0" applyFont="1" applyFill="1" applyBorder="1"/>
    <xf numFmtId="0" fontId="0" fillId="10" borderId="5" xfId="0" applyFill="1" applyBorder="1"/>
    <xf numFmtId="0" fontId="4" fillId="10" borderId="9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right"/>
    </xf>
    <xf numFmtId="0" fontId="4" fillId="10" borderId="13" xfId="0" applyFont="1" applyFill="1" applyBorder="1" applyAlignment="1">
      <alignment horizontal="center"/>
    </xf>
    <xf numFmtId="0" fontId="4" fillId="9" borderId="6" xfId="0" applyFont="1" applyFill="1" applyBorder="1"/>
    <xf numFmtId="0" fontId="4" fillId="9" borderId="7" xfId="0" applyFont="1" applyFill="1" applyBorder="1"/>
    <xf numFmtId="2" fontId="0" fillId="0" borderId="0" xfId="0" applyNumberFormat="1" applyAlignment="1">
      <alignment horizontal="center"/>
    </xf>
    <xf numFmtId="0" fontId="0" fillId="13" borderId="0" xfId="0" applyFill="1"/>
    <xf numFmtId="0" fontId="2" fillId="14" borderId="0" xfId="0" applyFont="1" applyFill="1"/>
    <xf numFmtId="1" fontId="1" fillId="2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168" fontId="8" fillId="0" borderId="0" xfId="0" applyNumberFormat="1" applyFont="1"/>
    <xf numFmtId="0" fontId="2" fillId="16" borderId="0" xfId="0" applyFont="1" applyFill="1"/>
    <xf numFmtId="167" fontId="0" fillId="0" borderId="0" xfId="0" applyNumberFormat="1"/>
    <xf numFmtId="2" fontId="1" fillId="2" borderId="0" xfId="0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168" fontId="9" fillId="0" borderId="0" xfId="0" applyNumberFormat="1" applyFont="1"/>
    <xf numFmtId="0" fontId="2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/>
    <xf numFmtId="0" fontId="8" fillId="0" borderId="0" xfId="0" applyFont="1"/>
    <xf numFmtId="167" fontId="11" fillId="0" borderId="0" xfId="0" applyNumberFormat="1" applyFont="1"/>
    <xf numFmtId="1" fontId="0" fillId="0" borderId="0" xfId="0" applyNumberFormat="1" applyAlignment="1">
      <alignment horizontal="center"/>
    </xf>
    <xf numFmtId="167" fontId="0" fillId="13" borderId="0" xfId="0" applyNumberFormat="1" applyFill="1"/>
    <xf numFmtId="2" fontId="11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17" borderId="0" xfId="0" applyFill="1" applyAlignment="1">
      <alignment horizontal="center"/>
    </xf>
    <xf numFmtId="1" fontId="0" fillId="17" borderId="0" xfId="0" applyNumberFormat="1" applyFill="1" applyAlignment="1">
      <alignment horizontal="center"/>
    </xf>
    <xf numFmtId="167" fontId="0" fillId="9" borderId="0" xfId="0" applyNumberFormat="1" applyFill="1"/>
    <xf numFmtId="168" fontId="10" fillId="0" borderId="0" xfId="0" applyNumberFormat="1" applyFont="1" applyAlignment="1">
      <alignment horizontal="center"/>
    </xf>
    <xf numFmtId="40" fontId="2" fillId="14" borderId="0" xfId="0" applyNumberFormat="1" applyFont="1" applyFill="1"/>
    <xf numFmtId="40" fontId="0" fillId="0" borderId="0" xfId="0" applyNumberFormat="1"/>
    <xf numFmtId="166" fontId="6" fillId="8" borderId="14" xfId="0" applyNumberFormat="1" applyFont="1" applyFill="1" applyBorder="1" applyAlignment="1">
      <alignment horizontal="right"/>
    </xf>
    <xf numFmtId="0" fontId="2" fillId="14" borderId="0" xfId="0" applyFont="1" applyFill="1" applyAlignment="1">
      <alignment horizontal="center"/>
    </xf>
    <xf numFmtId="0" fontId="4" fillId="9" borderId="0" xfId="0" applyFont="1" applyFill="1"/>
    <xf numFmtId="0" fontId="4" fillId="10" borderId="0" xfId="0" applyFont="1" applyFill="1"/>
    <xf numFmtId="0" fontId="4" fillId="9" borderId="0" xfId="0" applyFont="1" applyFill="1" applyAlignment="1">
      <alignment horizontal="right"/>
    </xf>
    <xf numFmtId="0" fontId="4" fillId="10" borderId="0" xfId="0" applyFont="1" applyFill="1" applyAlignment="1">
      <alignment horizontal="center"/>
    </xf>
    <xf numFmtId="6" fontId="4" fillId="11" borderId="0" xfId="0" applyNumberFormat="1" applyFont="1" applyFill="1" applyAlignment="1">
      <alignment horizontal="right"/>
    </xf>
    <xf numFmtId="0" fontId="4" fillId="9" borderId="5" xfId="0" applyFont="1" applyFill="1" applyBorder="1" applyAlignment="1">
      <alignment horizontal="right"/>
    </xf>
    <xf numFmtId="167" fontId="3" fillId="12" borderId="0" xfId="0" applyNumberFormat="1" applyFont="1" applyFill="1" applyAlignment="1">
      <alignment horizontal="right"/>
    </xf>
    <xf numFmtId="0" fontId="4" fillId="9" borderId="7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right"/>
    </xf>
    <xf numFmtId="0" fontId="0" fillId="6" borderId="1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6" xfId="0" applyFill="1" applyBorder="1"/>
    <xf numFmtId="0" fontId="4" fillId="6" borderId="7" xfId="0" applyFont="1" applyFill="1" applyBorder="1"/>
    <xf numFmtId="0" fontId="0" fillId="6" borderId="3" xfId="0" applyFill="1" applyBorder="1"/>
    <xf numFmtId="0" fontId="0" fillId="6" borderId="5" xfId="0" applyFill="1" applyBorder="1"/>
    <xf numFmtId="0" fontId="0" fillId="6" borderId="8" xfId="0" applyFill="1" applyBorder="1"/>
    <xf numFmtId="0" fontId="0" fillId="6" borderId="0" xfId="0" applyFill="1"/>
    <xf numFmtId="0" fontId="3" fillId="6" borderId="0" xfId="0" applyFont="1" applyFill="1"/>
    <xf numFmtId="0" fontId="4" fillId="6" borderId="0" xfId="0" applyFont="1" applyFill="1"/>
    <xf numFmtId="0" fontId="14" fillId="2" borderId="15" xfId="0" applyFont="1" applyFill="1" applyBorder="1" applyAlignment="1">
      <alignment horizontal="center"/>
    </xf>
    <xf numFmtId="164" fontId="15" fillId="2" borderId="15" xfId="0" applyNumberFormat="1" applyFont="1" applyFill="1" applyBorder="1"/>
    <xf numFmtId="164" fontId="16" fillId="2" borderId="15" xfId="0" applyNumberFormat="1" applyFont="1" applyFill="1" applyBorder="1"/>
    <xf numFmtId="0" fontId="4" fillId="2" borderId="1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8" fillId="18" borderId="16" xfId="1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/>
    </xf>
    <xf numFmtId="0" fontId="19" fillId="0" borderId="0" xfId="0" applyFont="1"/>
    <xf numFmtId="0" fontId="3" fillId="0" borderId="0" xfId="0" applyFont="1"/>
    <xf numFmtId="165" fontId="8" fillId="4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/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7" fontId="21" fillId="0" borderId="0" xfId="0" applyNumberFormat="1" applyFont="1" applyAlignment="1">
      <alignment horizontal="center"/>
    </xf>
    <xf numFmtId="40" fontId="21" fillId="0" borderId="0" xfId="0" applyNumberFormat="1" applyFont="1" applyAlignment="1">
      <alignment horizontal="center"/>
    </xf>
    <xf numFmtId="0" fontId="21" fillId="1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68" fontId="8" fillId="2" borderId="0" xfId="0" applyNumberFormat="1" applyFont="1" applyFill="1"/>
    <xf numFmtId="167" fontId="0" fillId="4" borderId="0" xfId="0" applyNumberFormat="1" applyFill="1"/>
    <xf numFmtId="0" fontId="4" fillId="9" borderId="0" xfId="0" applyFont="1" applyFill="1" applyAlignment="1">
      <alignment horizontal="center"/>
    </xf>
    <xf numFmtId="167" fontId="22" fillId="0" borderId="0" xfId="0" applyNumberFormat="1" applyFont="1"/>
    <xf numFmtId="0" fontId="22" fillId="0" borderId="0" xfId="0" applyFont="1"/>
    <xf numFmtId="0" fontId="22" fillId="0" borderId="0" xfId="0" applyFont="1" applyAlignment="1">
      <alignment horizontal="center"/>
    </xf>
    <xf numFmtId="167" fontId="11" fillId="2" borderId="0" xfId="0" applyNumberFormat="1" applyFont="1" applyFill="1"/>
    <xf numFmtId="167" fontId="22" fillId="2" borderId="0" xfId="0" applyNumberFormat="1" applyFont="1" applyFill="1"/>
    <xf numFmtId="8" fontId="21" fillId="0" borderId="0" xfId="0" applyNumberFormat="1" applyFont="1" applyAlignment="1">
      <alignment horizontal="center"/>
    </xf>
    <xf numFmtId="8" fontId="0" fillId="9" borderId="0" xfId="0" applyNumberFormat="1" applyFill="1"/>
    <xf numFmtId="8" fontId="0" fillId="2" borderId="0" xfId="0" applyNumberFormat="1" applyFill="1"/>
    <xf numFmtId="0" fontId="8" fillId="2" borderId="0" xfId="0" applyFont="1" applyFill="1" applyAlignment="1">
      <alignment horizontal="center"/>
    </xf>
    <xf numFmtId="2" fontId="8" fillId="19" borderId="0" xfId="0" applyNumberFormat="1" applyFont="1" applyFill="1" applyAlignment="1">
      <alignment horizontal="center"/>
    </xf>
    <xf numFmtId="40" fontId="2" fillId="14" borderId="0" xfId="0" applyNumberFormat="1" applyFont="1" applyFill="1" applyAlignment="1">
      <alignment horizontal="center"/>
    </xf>
    <xf numFmtId="8" fontId="2" fillId="16" borderId="0" xfId="0" applyNumberFormat="1" applyFont="1" applyFill="1"/>
    <xf numFmtId="8" fontId="11" fillId="0" borderId="0" xfId="0" applyNumberFormat="1" applyFont="1"/>
    <xf numFmtId="8" fontId="22" fillId="0" borderId="0" xfId="0" applyNumberFormat="1" applyFont="1"/>
    <xf numFmtId="8" fontId="22" fillId="0" borderId="0" xfId="0" applyNumberFormat="1" applyFont="1" applyAlignment="1">
      <alignment horizontal="center"/>
    </xf>
    <xf numFmtId="8" fontId="22" fillId="2" borderId="0" xfId="0" applyNumberFormat="1" applyFont="1" applyFill="1"/>
    <xf numFmtId="8" fontId="0" fillId="0" borderId="0" xfId="0" applyNumberFormat="1"/>
    <xf numFmtId="0" fontId="23" fillId="14" borderId="0" xfId="0" applyFont="1" applyFill="1" applyAlignment="1">
      <alignment horizontal="center"/>
    </xf>
    <xf numFmtId="167" fontId="23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/>
    </xf>
    <xf numFmtId="167" fontId="23" fillId="4" borderId="0" xfId="0" applyNumberFormat="1" applyFont="1" applyFill="1"/>
    <xf numFmtId="166" fontId="4" fillId="6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7" fontId="24" fillId="0" borderId="0" xfId="0" applyNumberFormat="1" applyFont="1"/>
    <xf numFmtId="8" fontId="11" fillId="2" borderId="0" xfId="0" applyNumberFormat="1" applyFont="1" applyFill="1"/>
    <xf numFmtId="0" fontId="4" fillId="3" borderId="0" xfId="0" applyFont="1" applyFill="1"/>
    <xf numFmtId="0" fontId="4" fillId="4" borderId="0" xfId="0" applyFont="1" applyFill="1"/>
    <xf numFmtId="166" fontId="4" fillId="6" borderId="0" xfId="0" applyNumberFormat="1" applyFont="1" applyFill="1"/>
    <xf numFmtId="40" fontId="4" fillId="3" borderId="0" xfId="0" applyNumberFormat="1" applyFont="1" applyFill="1"/>
    <xf numFmtId="0" fontId="4" fillId="3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164" fontId="7" fillId="18" borderId="0" xfId="0" applyNumberFormat="1" applyFont="1" applyFill="1"/>
    <xf numFmtId="169" fontId="10" fillId="0" borderId="0" xfId="0" applyNumberFormat="1" applyFont="1" applyAlignment="1">
      <alignment horizontal="center"/>
    </xf>
    <xf numFmtId="166" fontId="11" fillId="0" borderId="0" xfId="0" applyNumberFormat="1" applyFont="1"/>
    <xf numFmtId="167" fontId="8" fillId="2" borderId="0" xfId="0" applyNumberFormat="1" applyFont="1" applyFill="1" applyAlignment="1">
      <alignment horizontal="center"/>
    </xf>
    <xf numFmtId="0" fontId="3" fillId="3" borderId="0" xfId="0" applyFont="1" applyFill="1"/>
    <xf numFmtId="8" fontId="11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4" fillId="9" borderId="4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b.com.au/personal/home-loans/calculators/loan-repayments-calculato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7243-5247-4E42-9687-EFAFF55AAABC}">
  <dimension ref="B1:N46"/>
  <sheetViews>
    <sheetView showGridLines="0" tabSelected="1" workbookViewId="0">
      <selection activeCell="M34" sqref="M34"/>
    </sheetView>
  </sheetViews>
  <sheetFormatPr defaultRowHeight="15" x14ac:dyDescent="0.25"/>
  <cols>
    <col min="1" max="1" width="4.85546875" customWidth="1"/>
    <col min="2" max="2" width="3.5703125" customWidth="1"/>
    <col min="3" max="3" width="29.42578125" customWidth="1"/>
    <col min="4" max="4" width="24.42578125" bestFit="1" customWidth="1"/>
    <col min="5" max="5" width="3.85546875" customWidth="1"/>
    <col min="6" max="7" width="5.85546875" customWidth="1"/>
    <col min="8" max="8" width="32" bestFit="1" customWidth="1"/>
    <col min="9" max="9" width="4" customWidth="1"/>
    <col min="10" max="10" width="18.7109375" bestFit="1" customWidth="1"/>
    <col min="11" max="11" width="3.28515625" customWidth="1"/>
    <col min="12" max="12" width="16.140625" customWidth="1"/>
    <col min="13" max="13" width="25.28515625" bestFit="1" customWidth="1"/>
    <col min="15" max="15" width="4.5703125" customWidth="1"/>
  </cols>
  <sheetData>
    <row r="1" spans="2:14" ht="15.75" thickBot="1" x14ac:dyDescent="0.3"/>
    <row r="2" spans="2:14" x14ac:dyDescent="0.25">
      <c r="B2" s="73"/>
      <c r="C2" s="74"/>
      <c r="D2" s="74"/>
      <c r="E2" s="78"/>
    </row>
    <row r="3" spans="2:14" ht="21" x14ac:dyDescent="0.35">
      <c r="B3" s="75"/>
      <c r="C3" s="82" t="s">
        <v>0</v>
      </c>
      <c r="D3" s="85">
        <v>300000</v>
      </c>
      <c r="E3" s="79"/>
      <c r="H3" s="1"/>
      <c r="I3" s="1"/>
      <c r="J3" s="1"/>
      <c r="K3" s="1"/>
      <c r="L3" s="1"/>
      <c r="M3" s="1"/>
      <c r="N3" s="42"/>
    </row>
    <row r="4" spans="2:14" ht="21" x14ac:dyDescent="0.35">
      <c r="B4" s="75"/>
      <c r="C4" s="83"/>
      <c r="D4" s="81"/>
      <c r="E4" s="79"/>
      <c r="H4" s="1"/>
      <c r="I4" s="1"/>
      <c r="J4" s="1"/>
      <c r="K4" s="1"/>
      <c r="L4" s="1"/>
      <c r="M4" s="1"/>
    </row>
    <row r="5" spans="2:14" ht="21" x14ac:dyDescent="0.35">
      <c r="B5" s="75"/>
      <c r="C5" s="82" t="s">
        <v>1</v>
      </c>
      <c r="D5" s="84">
        <v>15</v>
      </c>
      <c r="E5" s="79"/>
      <c r="H5" s="1"/>
      <c r="I5" s="1"/>
      <c r="J5" s="1"/>
      <c r="K5" s="1"/>
      <c r="L5" s="1"/>
      <c r="M5" s="1"/>
    </row>
    <row r="6" spans="2:14" ht="21" x14ac:dyDescent="0.35">
      <c r="B6" s="75"/>
      <c r="C6" s="83"/>
      <c r="D6" s="81"/>
      <c r="E6" s="79"/>
      <c r="H6" s="1"/>
      <c r="I6" s="1"/>
      <c r="J6" s="1"/>
      <c r="K6" s="1"/>
      <c r="L6" s="1"/>
      <c r="M6" s="1"/>
    </row>
    <row r="7" spans="2:14" ht="21" x14ac:dyDescent="0.35">
      <c r="B7" s="75"/>
      <c r="C7" s="82" t="s">
        <v>2</v>
      </c>
      <c r="D7" s="86">
        <v>3000</v>
      </c>
      <c r="E7" s="79"/>
      <c r="H7" s="1"/>
      <c r="I7" s="1"/>
      <c r="J7" s="1"/>
      <c r="K7" s="1"/>
      <c r="L7" s="1"/>
      <c r="M7" s="1"/>
    </row>
    <row r="8" spans="2:14" ht="21" x14ac:dyDescent="0.35">
      <c r="B8" s="75"/>
      <c r="C8" s="82"/>
      <c r="D8" s="82"/>
      <c r="E8" s="79"/>
      <c r="H8" s="1"/>
      <c r="I8" s="1"/>
      <c r="J8" s="1"/>
      <c r="K8" s="1"/>
      <c r="L8" s="1"/>
      <c r="M8" s="1"/>
    </row>
    <row r="9" spans="2:14" ht="21" x14ac:dyDescent="0.35">
      <c r="B9" s="75"/>
      <c r="C9" s="82"/>
      <c r="D9" s="82"/>
      <c r="E9" s="79"/>
      <c r="H9" s="1"/>
      <c r="I9" s="1"/>
      <c r="J9" s="1"/>
      <c r="K9" s="1"/>
      <c r="L9" s="1"/>
      <c r="M9" s="1"/>
    </row>
    <row r="10" spans="2:14" ht="21.75" thickBot="1" x14ac:dyDescent="0.4">
      <c r="B10" s="76"/>
      <c r="C10" s="77" t="s">
        <v>3</v>
      </c>
      <c r="D10" s="87">
        <v>1970</v>
      </c>
      <c r="E10" s="80"/>
      <c r="H10" s="1"/>
      <c r="I10" s="1"/>
      <c r="J10" s="1"/>
      <c r="K10" s="1"/>
      <c r="L10" s="1"/>
      <c r="M10" s="1"/>
    </row>
    <row r="11" spans="2:14" ht="21.75" thickBot="1" x14ac:dyDescent="0.4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4" ht="26.25" x14ac:dyDescent="0.4">
      <c r="C12" s="1"/>
      <c r="D12" s="2" t="s">
        <v>4</v>
      </c>
      <c r="E12" s="3"/>
      <c r="F12" s="3"/>
      <c r="G12" s="3"/>
      <c r="H12" s="88" t="s">
        <v>27</v>
      </c>
      <c r="I12" s="5"/>
      <c r="J12" s="4"/>
      <c r="K12" s="5"/>
      <c r="L12" s="6" t="s">
        <v>5</v>
      </c>
      <c r="M12" s="91" t="s">
        <v>29</v>
      </c>
      <c r="N12" s="7"/>
    </row>
    <row r="13" spans="2:14" ht="21" x14ac:dyDescent="0.35">
      <c r="C13" s="1"/>
      <c r="D13" s="8"/>
      <c r="E13" s="143"/>
      <c r="F13" s="143"/>
      <c r="G13" s="143"/>
      <c r="H13" s="143"/>
      <c r="I13" s="143"/>
      <c r="J13" s="143"/>
      <c r="K13" s="143"/>
      <c r="L13" s="144"/>
      <c r="M13" s="144"/>
      <c r="N13" s="9"/>
    </row>
    <row r="14" spans="2:14" ht="21" x14ac:dyDescent="0.35">
      <c r="C14" s="1"/>
      <c r="D14" s="8"/>
      <c r="E14" s="143"/>
      <c r="F14" s="143"/>
      <c r="G14" s="143"/>
      <c r="H14" s="149" t="s">
        <v>10</v>
      </c>
      <c r="I14" s="149"/>
      <c r="J14" s="150">
        <f>D7</f>
        <v>3000</v>
      </c>
      <c r="K14" s="143"/>
      <c r="L14" s="144"/>
      <c r="M14" s="144"/>
      <c r="N14" s="9"/>
    </row>
    <row r="15" spans="2:14" ht="21" x14ac:dyDescent="0.35">
      <c r="C15" s="1"/>
      <c r="D15" s="8"/>
      <c r="E15" s="143"/>
      <c r="F15" s="143"/>
      <c r="G15" s="143"/>
      <c r="H15" s="143"/>
      <c r="I15" s="143"/>
      <c r="J15" s="143"/>
      <c r="K15" s="143"/>
      <c r="L15" s="144"/>
      <c r="M15" s="144"/>
      <c r="N15" s="9"/>
    </row>
    <row r="16" spans="2:14" ht="21" x14ac:dyDescent="0.35">
      <c r="C16" s="1"/>
      <c r="D16" s="8"/>
      <c r="E16" s="156" t="s">
        <v>6</v>
      </c>
      <c r="F16" s="156"/>
      <c r="G16" s="156"/>
      <c r="H16" s="156"/>
      <c r="I16" s="143"/>
      <c r="J16" s="10">
        <f>'Data FP'!Z2</f>
        <v>45216.600121643613</v>
      </c>
      <c r="K16" s="143"/>
      <c r="L16" s="11" t="s">
        <v>7</v>
      </c>
      <c r="M16" s="139">
        <f>'Data FP'!L2</f>
        <v>25569</v>
      </c>
      <c r="N16" s="9"/>
    </row>
    <row r="17" spans="3:14" ht="21" x14ac:dyDescent="0.35">
      <c r="C17" s="1"/>
      <c r="D17" s="8" t="s">
        <v>53</v>
      </c>
      <c r="E17" s="143"/>
      <c r="F17" s="154">
        <f>D5</f>
        <v>15</v>
      </c>
      <c r="G17" s="143" t="s">
        <v>56</v>
      </c>
      <c r="H17" s="145">
        <f>M28</f>
        <v>31047.75</v>
      </c>
      <c r="I17" s="143"/>
      <c r="J17" s="146"/>
      <c r="K17" s="143"/>
      <c r="L17" s="13"/>
      <c r="M17" s="14"/>
      <c r="N17" s="9"/>
    </row>
    <row r="18" spans="3:14" ht="21" x14ac:dyDescent="0.35">
      <c r="C18" s="1"/>
      <c r="D18" s="8"/>
      <c r="E18" s="143"/>
      <c r="F18" s="143"/>
      <c r="G18" s="143"/>
      <c r="H18" s="143"/>
      <c r="I18" s="143"/>
      <c r="J18" s="143"/>
      <c r="K18" s="143"/>
      <c r="L18" s="16" t="s">
        <v>9</v>
      </c>
      <c r="M18" s="17">
        <f>'Data FP'!AA2</f>
        <v>31565.1875</v>
      </c>
      <c r="N18" s="9"/>
    </row>
    <row r="19" spans="3:14" ht="21" x14ac:dyDescent="0.35">
      <c r="C19" s="1"/>
      <c r="D19" s="8"/>
      <c r="E19" s="157" t="s">
        <v>8</v>
      </c>
      <c r="F19" s="157"/>
      <c r="G19" s="157"/>
      <c r="H19" s="157"/>
      <c r="I19" s="143"/>
      <c r="J19" s="15">
        <f>'Data FP'!O2</f>
        <v>291244.83006408461</v>
      </c>
      <c r="K19" s="143"/>
      <c r="L19" s="148"/>
      <c r="M19" s="148"/>
      <c r="N19" s="9"/>
    </row>
    <row r="20" spans="3:14" ht="21" x14ac:dyDescent="0.35">
      <c r="C20" s="1"/>
      <c r="D20" s="8"/>
      <c r="E20" s="147"/>
      <c r="F20" s="147"/>
      <c r="G20" s="147"/>
      <c r="H20" s="147"/>
      <c r="I20" s="143"/>
      <c r="J20" s="147"/>
      <c r="K20" s="143"/>
      <c r="L20" s="148"/>
      <c r="M20" s="148"/>
      <c r="N20" s="9"/>
    </row>
    <row r="21" spans="3:14" ht="21" x14ac:dyDescent="0.35">
      <c r="C21" s="1"/>
      <c r="D21" s="8"/>
      <c r="E21" s="143"/>
      <c r="F21" s="143"/>
      <c r="G21" s="143"/>
      <c r="H21" s="147" t="s">
        <v>55</v>
      </c>
      <c r="I21" s="143"/>
      <c r="J21" s="68">
        <f>J19+D3</f>
        <v>591244.83006408461</v>
      </c>
      <c r="K21" s="143"/>
      <c r="L21" s="148"/>
      <c r="M21" s="148"/>
      <c r="N21" s="9"/>
    </row>
    <row r="22" spans="3:14" ht="21.75" thickBot="1" x14ac:dyDescent="0.4">
      <c r="C22" s="1"/>
      <c r="D22" s="18"/>
      <c r="E22" s="19"/>
      <c r="F22" s="19"/>
      <c r="G22" s="19"/>
      <c r="H22" s="19"/>
      <c r="I22" s="19"/>
      <c r="J22" s="19"/>
      <c r="K22" s="19"/>
      <c r="L22" s="20"/>
      <c r="M22" s="20"/>
      <c r="N22" s="21"/>
    </row>
    <row r="23" spans="3:14" ht="15.75" thickBot="1" x14ac:dyDescent="0.3"/>
    <row r="24" spans="3:14" ht="26.25" x14ac:dyDescent="0.4">
      <c r="D24" s="22" t="s">
        <v>4</v>
      </c>
      <c r="E24" s="23"/>
      <c r="F24" s="23"/>
      <c r="G24" s="23"/>
      <c r="H24" s="89" t="s">
        <v>28</v>
      </c>
      <c r="I24" s="24"/>
      <c r="J24" s="24"/>
      <c r="K24" s="24"/>
      <c r="L24" s="25" t="s">
        <v>5</v>
      </c>
      <c r="M24" s="90" t="s">
        <v>50</v>
      </c>
      <c r="N24" s="26"/>
    </row>
    <row r="25" spans="3:14" ht="21" x14ac:dyDescent="0.35">
      <c r="D25" s="27"/>
      <c r="E25" s="64"/>
      <c r="F25" s="64"/>
      <c r="G25" s="64"/>
      <c r="H25" s="64"/>
      <c r="I25" s="64"/>
      <c r="J25" s="64"/>
      <c r="K25" s="64"/>
      <c r="L25" s="65"/>
      <c r="M25" s="65"/>
      <c r="N25" s="28"/>
    </row>
    <row r="26" spans="3:14" ht="21" x14ac:dyDescent="0.35">
      <c r="D26" s="27"/>
      <c r="E26" s="64"/>
      <c r="F26" s="64"/>
      <c r="G26" s="64"/>
      <c r="H26" s="66" t="s">
        <v>11</v>
      </c>
      <c r="I26" s="64"/>
      <c r="J26" s="10">
        <f>D3</f>
        <v>300000</v>
      </c>
      <c r="K26" s="64"/>
      <c r="L26" s="29" t="s">
        <v>7</v>
      </c>
      <c r="M26" s="12">
        <f>M16</f>
        <v>25569</v>
      </c>
      <c r="N26" s="28"/>
    </row>
    <row r="27" spans="3:14" ht="21" x14ac:dyDescent="0.35">
      <c r="D27" s="27"/>
      <c r="E27" s="64"/>
      <c r="F27" s="64"/>
      <c r="G27" s="64"/>
      <c r="H27" s="66"/>
      <c r="I27" s="64"/>
      <c r="J27" s="66"/>
      <c r="K27" s="64"/>
      <c r="L27" s="30"/>
      <c r="M27" s="31"/>
      <c r="N27" s="28"/>
    </row>
    <row r="28" spans="3:14" ht="21" x14ac:dyDescent="0.35">
      <c r="D28" s="27"/>
      <c r="E28" s="64"/>
      <c r="F28" s="64"/>
      <c r="G28" s="64"/>
      <c r="H28" s="66" t="s">
        <v>8</v>
      </c>
      <c r="I28" s="64"/>
      <c r="J28" s="15">
        <f>'Data FT'!S2</f>
        <v>218774.19237566233</v>
      </c>
      <c r="K28" s="64"/>
      <c r="L28" s="32" t="s">
        <v>9</v>
      </c>
      <c r="M28" s="62">
        <f>M26+(D5*365.25)</f>
        <v>31047.75</v>
      </c>
      <c r="N28" s="28"/>
    </row>
    <row r="29" spans="3:14" ht="21" x14ac:dyDescent="0.35">
      <c r="D29" s="27"/>
      <c r="E29" s="64"/>
      <c r="F29" s="64"/>
      <c r="G29" s="64"/>
      <c r="H29" s="66"/>
      <c r="I29" s="64"/>
      <c r="J29" s="66"/>
      <c r="K29" s="64"/>
      <c r="L29" s="67"/>
      <c r="M29" s="67"/>
      <c r="N29" s="28"/>
    </row>
    <row r="30" spans="3:14" ht="21" x14ac:dyDescent="0.35">
      <c r="D30" s="27"/>
      <c r="E30" s="64"/>
      <c r="F30" s="64"/>
      <c r="G30" s="64"/>
      <c r="H30" s="66" t="s">
        <v>55</v>
      </c>
      <c r="I30" s="64"/>
      <c r="J30" s="68">
        <f>J28+J26</f>
        <v>518774.19237566233</v>
      </c>
      <c r="K30" s="64"/>
      <c r="L30" s="66"/>
      <c r="M30" s="66"/>
      <c r="N30" s="69"/>
    </row>
    <row r="31" spans="3:14" ht="21" x14ac:dyDescent="0.35">
      <c r="D31" s="27"/>
      <c r="E31" s="64"/>
      <c r="F31" s="64"/>
      <c r="G31" s="64"/>
      <c r="H31" s="66"/>
      <c r="I31" s="64"/>
      <c r="J31" s="66"/>
      <c r="K31" s="64"/>
      <c r="L31" s="66"/>
      <c r="M31" s="66"/>
      <c r="N31" s="69"/>
    </row>
    <row r="32" spans="3:14" ht="21" x14ac:dyDescent="0.35">
      <c r="D32" s="158" t="s">
        <v>30</v>
      </c>
      <c r="E32" s="159"/>
      <c r="F32" s="159"/>
      <c r="G32" s="116"/>
      <c r="H32" s="66" t="s">
        <v>24</v>
      </c>
      <c r="I32" s="64"/>
      <c r="J32" s="70">
        <f>'Data FT'!U2</f>
        <v>2882.0788465314577</v>
      </c>
      <c r="K32" s="64"/>
      <c r="L32" s="66"/>
      <c r="M32" s="66"/>
      <c r="N32" s="69"/>
    </row>
    <row r="33" spans="4:14" ht="21" x14ac:dyDescent="0.35">
      <c r="D33" s="27"/>
      <c r="E33" s="64"/>
      <c r="F33" s="64"/>
      <c r="G33" s="64"/>
      <c r="H33" s="66"/>
      <c r="I33" s="66"/>
      <c r="J33" s="66"/>
      <c r="K33" s="66"/>
      <c r="L33" s="66"/>
      <c r="M33" s="66"/>
      <c r="N33" s="69"/>
    </row>
    <row r="34" spans="4:14" ht="21" x14ac:dyDescent="0.35">
      <c r="D34" s="27"/>
      <c r="E34" s="64"/>
      <c r="F34" s="64"/>
      <c r="G34" s="64"/>
      <c r="H34" s="66" t="s">
        <v>25</v>
      </c>
      <c r="I34" s="66"/>
      <c r="J34" s="70">
        <f>'Data FT'!F3</f>
        <v>1666.6666666666667</v>
      </c>
      <c r="K34" s="66"/>
      <c r="L34" s="66"/>
      <c r="M34" s="66"/>
      <c r="N34" s="69"/>
    </row>
    <row r="35" spans="4:14" ht="21" x14ac:dyDescent="0.35">
      <c r="D35" s="27"/>
      <c r="E35" s="64"/>
      <c r="F35" s="64"/>
      <c r="G35" s="64"/>
      <c r="H35" s="66"/>
      <c r="I35" s="66"/>
      <c r="J35" s="66"/>
      <c r="K35" s="66"/>
      <c r="L35" s="66"/>
      <c r="M35" s="66"/>
      <c r="N35" s="69"/>
    </row>
    <row r="36" spans="4:14" ht="21" x14ac:dyDescent="0.35">
      <c r="D36" s="27"/>
      <c r="E36" s="64"/>
      <c r="F36" s="64"/>
      <c r="G36" s="64"/>
      <c r="H36" s="66" t="s">
        <v>32</v>
      </c>
      <c r="I36" s="66"/>
      <c r="J36" s="70">
        <f>J28/(D5*12)</f>
        <v>1215.4121798647907</v>
      </c>
      <c r="K36" s="66"/>
      <c r="L36" s="66"/>
      <c r="M36" s="66"/>
      <c r="N36" s="69"/>
    </row>
    <row r="37" spans="4:14" ht="21" x14ac:dyDescent="0.35">
      <c r="D37" s="27"/>
      <c r="E37" s="64"/>
      <c r="F37" s="64"/>
      <c r="G37" s="64"/>
      <c r="H37" s="66"/>
      <c r="I37" s="66"/>
      <c r="J37" s="66"/>
      <c r="K37" s="66"/>
      <c r="L37" s="66"/>
      <c r="M37" s="66"/>
      <c r="N37" s="69"/>
    </row>
    <row r="38" spans="4:14" ht="21" x14ac:dyDescent="0.35">
      <c r="D38" s="27"/>
      <c r="E38" s="64"/>
      <c r="F38" s="64"/>
      <c r="G38" s="64"/>
      <c r="H38" s="66" t="s">
        <v>58</v>
      </c>
      <c r="I38" s="66"/>
      <c r="J38" s="70">
        <f>'Data FT'!S3</f>
        <v>3398.8126868958761</v>
      </c>
      <c r="K38" s="66"/>
      <c r="L38" s="66"/>
      <c r="M38" s="66"/>
      <c r="N38" s="69"/>
    </row>
    <row r="39" spans="4:14" ht="21" x14ac:dyDescent="0.35">
      <c r="D39" s="27"/>
      <c r="E39" s="64"/>
      <c r="F39" s="64"/>
      <c r="G39" s="64"/>
      <c r="H39" s="66"/>
      <c r="I39" s="66"/>
      <c r="J39" s="66"/>
      <c r="K39" s="66"/>
      <c r="L39" s="66"/>
      <c r="M39" s="66"/>
      <c r="N39" s="69"/>
    </row>
    <row r="40" spans="4:14" ht="21" x14ac:dyDescent="0.35">
      <c r="D40" s="27"/>
      <c r="E40" s="64"/>
      <c r="F40" s="64"/>
      <c r="G40" s="64"/>
      <c r="H40" s="66"/>
      <c r="I40" s="66"/>
      <c r="J40" s="66"/>
      <c r="K40" s="66"/>
      <c r="L40" s="66"/>
      <c r="M40" s="66"/>
      <c r="N40" s="69"/>
    </row>
    <row r="41" spans="4:14" ht="21.75" thickBot="1" x14ac:dyDescent="0.4">
      <c r="D41" s="33"/>
      <c r="E41" s="34"/>
      <c r="F41" s="34"/>
      <c r="G41" s="34"/>
      <c r="H41" s="34"/>
      <c r="I41" s="34"/>
      <c r="J41" s="34"/>
      <c r="K41" s="34"/>
      <c r="L41" s="71"/>
      <c r="M41" s="71"/>
      <c r="N41" s="72"/>
    </row>
    <row r="43" spans="4:14" ht="15.75" thickBot="1" x14ac:dyDescent="0.3"/>
    <row r="44" spans="4:14" ht="45.75" customHeight="1" thickBot="1" x14ac:dyDescent="0.3">
      <c r="J44" s="92" t="s">
        <v>31</v>
      </c>
    </row>
    <row r="46" spans="4:14" ht="21" x14ac:dyDescent="0.35">
      <c r="D46" s="95"/>
    </row>
  </sheetData>
  <mergeCells count="3">
    <mergeCell ref="E16:H16"/>
    <mergeCell ref="E19:H19"/>
    <mergeCell ref="D32:F32"/>
  </mergeCells>
  <hyperlinks>
    <hyperlink ref="J44" r:id="rId1" xr:uid="{6E8ABE0C-2DF2-460E-86EE-9A151657FD66}"/>
  </hyperlinks>
  <pageMargins left="0.7" right="0.7" top="0.75" bottom="0.75" header="0.3" footer="0.3"/>
  <pageSetup orientation="portrait" r:id="rId2"/>
  <webPublishItems count="1">
    <webPublishItem id="32147" divId="My Loan_32147" sourceType="range" sourceRef="A1:O42" destinationFile="C:\Users\Lenovo\Documents\AA My Websites\Warren B\My Businesses\My Net\My Sites\My Loan\myloan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74BC-75B9-443B-A6BD-66E09808812B}">
  <dimension ref="A1:AB794"/>
  <sheetViews>
    <sheetView workbookViewId="0">
      <pane xSplit="1" ySplit="7" topLeftCell="I593" activePane="bottomRight" state="frozen"/>
      <selection pane="topRight" activeCell="B1" sqref="B1"/>
      <selection pane="bottomLeft" activeCell="A8" sqref="A8"/>
      <selection pane="bottomRight" activeCell="Z5" sqref="Z5"/>
    </sheetView>
  </sheetViews>
  <sheetFormatPr defaultRowHeight="15" x14ac:dyDescent="0.25"/>
  <cols>
    <col min="1" max="1" width="4.85546875" style="36" customWidth="1"/>
    <col min="2" max="2" width="8.28515625" bestFit="1" customWidth="1"/>
    <col min="3" max="3" width="9.85546875" bestFit="1" customWidth="1"/>
    <col min="4" max="4" width="17.5703125" customWidth="1"/>
    <col min="5" max="5" width="14.28515625" customWidth="1"/>
    <col min="6" max="6" width="16.42578125" style="35" customWidth="1"/>
    <col min="7" max="7" width="12" style="44" customWidth="1"/>
    <col min="8" max="8" width="12.140625" style="39" customWidth="1"/>
    <col min="9" max="9" width="5.42578125" style="39" customWidth="1"/>
    <col min="10" max="10" width="9.140625" style="39"/>
    <col min="11" max="11" width="17.28515625" style="40" bestFit="1" customWidth="1"/>
    <col min="12" max="12" width="19.42578125" style="48" customWidth="1"/>
    <col min="13" max="13" width="19.42578125" customWidth="1"/>
    <col min="14" max="14" width="13.7109375" style="61" bestFit="1" customWidth="1"/>
    <col min="15" max="15" width="13.7109375" customWidth="1"/>
    <col min="16" max="16" width="12.7109375" bestFit="1" customWidth="1"/>
    <col min="17" max="17" width="12.7109375" customWidth="1"/>
    <col min="18" max="19" width="12.7109375" style="136" customWidth="1"/>
    <col min="20" max="20" width="12.7109375" bestFit="1" customWidth="1"/>
    <col min="21" max="21" width="12.7109375" style="133" bestFit="1" customWidth="1"/>
    <col min="22" max="22" width="13.85546875" bestFit="1" customWidth="1"/>
    <col min="23" max="23" width="3.7109375" customWidth="1"/>
    <col min="24" max="24" width="9.140625" style="49"/>
    <col min="25" max="25" width="17.85546875" style="49" bestFit="1" customWidth="1"/>
    <col min="26" max="26" width="11.85546875" style="49" bestFit="1" customWidth="1"/>
    <col min="27" max="27" width="24" style="47" bestFit="1" customWidth="1"/>
    <col min="28" max="28" width="15.140625" customWidth="1"/>
  </cols>
  <sheetData>
    <row r="1" spans="1:28" x14ac:dyDescent="0.25">
      <c r="E1" s="37" t="s">
        <v>12</v>
      </c>
      <c r="F1" s="38">
        <f>Form!D10</f>
        <v>1970</v>
      </c>
      <c r="G1" s="93" t="s">
        <v>13</v>
      </c>
      <c r="H1" s="93" t="s">
        <v>12</v>
      </c>
      <c r="I1" s="93" t="s">
        <v>33</v>
      </c>
      <c r="L1" s="93" t="s">
        <v>14</v>
      </c>
      <c r="M1" s="93" t="s">
        <v>15</v>
      </c>
      <c r="N1" s="60" t="s">
        <v>16</v>
      </c>
      <c r="O1" s="127" t="s">
        <v>17</v>
      </c>
      <c r="P1" s="63" t="s">
        <v>18</v>
      </c>
      <c r="Q1" s="63"/>
      <c r="R1" s="134"/>
      <c r="S1" s="134"/>
      <c r="T1" s="41" t="s">
        <v>19</v>
      </c>
      <c r="U1" s="128" t="s">
        <v>11</v>
      </c>
      <c r="V1" s="41"/>
      <c r="X1" s="93" t="s">
        <v>20</v>
      </c>
      <c r="Y1" s="93"/>
      <c r="Z1" s="93" t="s">
        <v>54</v>
      </c>
      <c r="AA1" s="41" t="s">
        <v>21</v>
      </c>
    </row>
    <row r="2" spans="1:28" x14ac:dyDescent="0.25">
      <c r="E2" s="37" t="s">
        <v>11</v>
      </c>
      <c r="F2" s="38">
        <f>Form!D3</f>
        <v>300000</v>
      </c>
      <c r="L2" s="59">
        <f>SUM(L8:L800)</f>
        <v>25569</v>
      </c>
      <c r="M2" s="94"/>
      <c r="O2" s="50">
        <f>SUM(O8:O800)</f>
        <v>291244.83006408461</v>
      </c>
      <c r="P2" s="50">
        <f>SUM(P8:P800)</f>
        <v>291244.83006408444</v>
      </c>
      <c r="Q2" s="50"/>
      <c r="R2" s="135"/>
      <c r="S2" s="135"/>
      <c r="T2" s="50">
        <f>SUM(T8:T800)</f>
        <v>591244.83006408438</v>
      </c>
      <c r="U2" s="129">
        <f>SUM(U8:U800)</f>
        <v>-299999.99999999994</v>
      </c>
      <c r="V2" s="46"/>
      <c r="X2" s="47">
        <f>Form!D5*12</f>
        <v>180</v>
      </c>
      <c r="Y2" s="152">
        <f>SUM(Y8:Y800)</f>
        <v>31017</v>
      </c>
      <c r="Z2" s="50">
        <f>SUM(Z8:Z800)</f>
        <v>45216.600121643613</v>
      </c>
      <c r="AA2" s="151">
        <f>L2+((X3/12)*365.25)</f>
        <v>31565.1875</v>
      </c>
      <c r="AB2" s="42"/>
    </row>
    <row r="3" spans="1:28" x14ac:dyDescent="0.25">
      <c r="D3" t="s">
        <v>45</v>
      </c>
      <c r="E3" s="41" t="s">
        <v>46</v>
      </c>
      <c r="F3" s="43">
        <f>Form!D3/(Form!D5*12)</f>
        <v>1666.6666666666667</v>
      </c>
      <c r="G3" s="126">
        <f>F2/F3</f>
        <v>180</v>
      </c>
      <c r="J3" s="39" t="s">
        <v>26</v>
      </c>
      <c r="L3" s="45"/>
      <c r="P3" s="42"/>
      <c r="Q3" s="42"/>
      <c r="R3" s="135"/>
      <c r="S3" s="135"/>
      <c r="T3" s="117"/>
      <c r="U3" s="130"/>
      <c r="V3" s="117"/>
      <c r="X3" s="55">
        <f>MAX(X9:X640)</f>
        <v>197</v>
      </c>
      <c r="Y3" s="55"/>
      <c r="Z3" s="55"/>
    </row>
    <row r="4" spans="1:28" x14ac:dyDescent="0.25">
      <c r="D4" t="s">
        <v>47</v>
      </c>
      <c r="E4" s="37" t="s">
        <v>23</v>
      </c>
      <c r="F4" s="43">
        <f>Form!D7</f>
        <v>3000</v>
      </c>
      <c r="G4" s="43">
        <v>1.7</v>
      </c>
      <c r="K4" s="44"/>
      <c r="L4" s="45"/>
      <c r="P4" s="42"/>
      <c r="Q4" s="42"/>
      <c r="R4" s="135"/>
      <c r="S4" s="135"/>
      <c r="T4" s="117"/>
      <c r="U4" s="130"/>
      <c r="V4" s="117"/>
    </row>
    <row r="5" spans="1:28" x14ac:dyDescent="0.25">
      <c r="D5" t="s">
        <v>48</v>
      </c>
      <c r="E5" s="41" t="s">
        <v>49</v>
      </c>
      <c r="F5" s="43">
        <f>F4-F3</f>
        <v>1333.3333333333333</v>
      </c>
      <c r="K5" s="44"/>
      <c r="L5" s="45"/>
      <c r="P5" s="42"/>
      <c r="Q5" s="42"/>
      <c r="R5" s="135"/>
      <c r="S5" s="135"/>
      <c r="T5" s="117"/>
      <c r="U5" s="130"/>
      <c r="V5" s="117"/>
    </row>
    <row r="6" spans="1:28" x14ac:dyDescent="0.25">
      <c r="T6" s="118"/>
      <c r="U6" s="130"/>
      <c r="V6" s="118"/>
      <c r="W6" s="47"/>
      <c r="X6" s="47"/>
      <c r="Y6" s="47"/>
      <c r="Z6" s="47"/>
    </row>
    <row r="7" spans="1:28" s="105" customFormat="1" x14ac:dyDescent="0.25">
      <c r="A7" s="108"/>
      <c r="B7" s="105" t="s">
        <v>44</v>
      </c>
      <c r="C7" s="105" t="s">
        <v>43</v>
      </c>
      <c r="D7" s="105" t="s">
        <v>42</v>
      </c>
      <c r="F7" s="102" t="s">
        <v>35</v>
      </c>
      <c r="G7" s="102" t="s">
        <v>36</v>
      </c>
      <c r="H7" s="103" t="s">
        <v>12</v>
      </c>
      <c r="I7" s="103" t="s">
        <v>37</v>
      </c>
      <c r="J7" s="103"/>
      <c r="K7" s="104" t="s">
        <v>22</v>
      </c>
      <c r="L7" s="104" t="s">
        <v>38</v>
      </c>
      <c r="M7" s="105" t="s">
        <v>39</v>
      </c>
      <c r="N7" s="122" t="s">
        <v>40</v>
      </c>
      <c r="O7" s="107" t="s">
        <v>41</v>
      </c>
      <c r="R7" s="137"/>
      <c r="S7" s="137"/>
      <c r="T7" s="119"/>
      <c r="U7" s="131"/>
      <c r="V7" s="119"/>
      <c r="AA7" s="106"/>
    </row>
    <row r="8" spans="1:28" x14ac:dyDescent="0.25">
      <c r="A8" s="52"/>
      <c r="D8" s="51"/>
      <c r="E8" s="51"/>
      <c r="F8" s="53"/>
      <c r="L8" s="54"/>
      <c r="M8" s="58"/>
      <c r="N8" s="123"/>
      <c r="O8" s="50"/>
      <c r="P8" s="42"/>
      <c r="Q8" s="42"/>
      <c r="R8" s="135"/>
      <c r="S8" s="135"/>
      <c r="T8" s="117"/>
      <c r="U8" s="130"/>
      <c r="V8" s="117"/>
      <c r="W8" s="47"/>
      <c r="X8" s="55"/>
      <c r="Y8" s="55"/>
      <c r="Z8" s="55"/>
    </row>
    <row r="9" spans="1:28" x14ac:dyDescent="0.25">
      <c r="B9" s="47">
        <v>1</v>
      </c>
      <c r="C9" s="47">
        <v>1</v>
      </c>
      <c r="D9" s="51">
        <v>31</v>
      </c>
      <c r="E9" s="51"/>
      <c r="F9" s="53">
        <v>4.5293086660175268</v>
      </c>
      <c r="G9" s="44">
        <f t="shared" ref="G9:G72" si="0">F9+$G$4</f>
        <v>6.229308666017527</v>
      </c>
      <c r="K9" s="40">
        <v>25385</v>
      </c>
      <c r="L9" s="54" t="str">
        <f t="shared" ref="L9:L71" si="1">IF(J9=1,K9,".")</f>
        <v>.</v>
      </c>
      <c r="M9" s="58">
        <f t="shared" ref="M9:M71" si="2">IF(J9=1,$F$2,0)</f>
        <v>0</v>
      </c>
      <c r="N9" s="124">
        <f t="shared" ref="N9:N16" si="3">IF(V8&gt;0,V8,0)</f>
        <v>0</v>
      </c>
      <c r="O9" s="120">
        <f t="shared" ref="O9:O72" si="4">IF(M9+N9&gt;0,(M9+N9)*G9/100/365*D9,0)</f>
        <v>0</v>
      </c>
      <c r="P9" s="42"/>
      <c r="Q9" s="42">
        <f t="shared" ref="Q9" si="5">M9+N9+O9</f>
        <v>0</v>
      </c>
      <c r="R9" s="135">
        <f t="shared" ref="R9:R72" si="6">V8+O9</f>
        <v>0</v>
      </c>
      <c r="S9" s="135">
        <f t="shared" ref="S9:S72" si="7">IF(R9&gt;0,R9,0)</f>
        <v>0</v>
      </c>
      <c r="T9" s="121">
        <f t="shared" ref="T9:T40" si="8">IF(O9&gt;0,$F$4,0)</f>
        <v>0</v>
      </c>
      <c r="U9" s="132">
        <f t="shared" ref="U9:U72" si="9">O9-T9</f>
        <v>0</v>
      </c>
      <c r="V9" s="121">
        <f t="shared" ref="V9:V14" si="10">M9+N9+U9</f>
        <v>0</v>
      </c>
      <c r="W9" s="47"/>
      <c r="X9" s="125">
        <f t="shared" ref="X9:X72" si="11">IF(V9&gt;0,X8+1,0)</f>
        <v>0</v>
      </c>
      <c r="Y9" s="125">
        <f>IF(X9=$X$2,K9,0)</f>
        <v>0</v>
      </c>
      <c r="Z9" s="153">
        <f t="shared" ref="Z9:Z72" si="12">IF(Y9&gt;0,V9,0)</f>
        <v>0</v>
      </c>
      <c r="AA9" s="109"/>
    </row>
    <row r="10" spans="1:28" x14ac:dyDescent="0.25">
      <c r="B10" s="47"/>
      <c r="C10" s="51">
        <v>2</v>
      </c>
      <c r="D10" s="51">
        <v>31</v>
      </c>
      <c r="E10" s="51"/>
      <c r="F10" s="53">
        <v>4.7752843846949329</v>
      </c>
      <c r="G10" s="44">
        <f t="shared" si="0"/>
        <v>6.4752843846949331</v>
      </c>
      <c r="K10" s="40">
        <v>25416</v>
      </c>
      <c r="L10" s="54" t="str">
        <f t="shared" si="1"/>
        <v>.</v>
      </c>
      <c r="M10" s="58">
        <f t="shared" si="2"/>
        <v>0</v>
      </c>
      <c r="N10" s="124">
        <f t="shared" si="3"/>
        <v>0</v>
      </c>
      <c r="O10" s="120">
        <f t="shared" si="4"/>
        <v>0</v>
      </c>
      <c r="P10" s="42"/>
      <c r="Q10" s="42">
        <f t="shared" ref="Q10:Q16" si="13">M10+N10+O10</f>
        <v>0</v>
      </c>
      <c r="R10" s="135">
        <f t="shared" si="6"/>
        <v>0</v>
      </c>
      <c r="S10" s="135">
        <f t="shared" si="7"/>
        <v>0</v>
      </c>
      <c r="T10" s="121">
        <f t="shared" si="8"/>
        <v>0</v>
      </c>
      <c r="U10" s="132">
        <f t="shared" si="9"/>
        <v>0</v>
      </c>
      <c r="V10" s="121">
        <f t="shared" si="10"/>
        <v>0</v>
      </c>
      <c r="W10" s="47"/>
      <c r="X10" s="125">
        <f t="shared" si="11"/>
        <v>0</v>
      </c>
      <c r="Y10" s="125">
        <f t="shared" ref="Y10:Y73" si="14">IF(X10=$X$2,K10,0)</f>
        <v>0</v>
      </c>
      <c r="Z10" s="153">
        <f t="shared" si="12"/>
        <v>0</v>
      </c>
      <c r="AA10" s="109"/>
    </row>
    <row r="11" spans="1:28" x14ac:dyDescent="0.25">
      <c r="B11" s="47"/>
      <c r="C11" s="51">
        <v>3</v>
      </c>
      <c r="D11" s="51">
        <v>30</v>
      </c>
      <c r="E11" s="51"/>
      <c r="F11" s="53">
        <v>4.8023504273504276</v>
      </c>
      <c r="G11" s="44">
        <f t="shared" si="0"/>
        <v>6.5023504273504278</v>
      </c>
      <c r="K11" s="40">
        <v>25447</v>
      </c>
      <c r="L11" s="54" t="str">
        <f t="shared" si="1"/>
        <v>.</v>
      </c>
      <c r="M11" s="58">
        <f t="shared" si="2"/>
        <v>0</v>
      </c>
      <c r="N11" s="124">
        <f t="shared" si="3"/>
        <v>0</v>
      </c>
      <c r="O11" s="120">
        <f t="shared" si="4"/>
        <v>0</v>
      </c>
      <c r="P11" s="42"/>
      <c r="Q11" s="42">
        <f t="shared" si="13"/>
        <v>0</v>
      </c>
      <c r="R11" s="135">
        <f t="shared" si="6"/>
        <v>0</v>
      </c>
      <c r="S11" s="135">
        <f t="shared" si="7"/>
        <v>0</v>
      </c>
      <c r="T11" s="121">
        <f t="shared" si="8"/>
        <v>0</v>
      </c>
      <c r="U11" s="132">
        <f t="shared" si="9"/>
        <v>0</v>
      </c>
      <c r="V11" s="121">
        <f t="shared" si="10"/>
        <v>0</v>
      </c>
      <c r="W11" s="47"/>
      <c r="X11" s="125">
        <f t="shared" si="11"/>
        <v>0</v>
      </c>
      <c r="Y11" s="125">
        <f t="shared" si="14"/>
        <v>0</v>
      </c>
      <c r="Z11" s="153">
        <f t="shared" si="12"/>
        <v>0</v>
      </c>
      <c r="AA11" s="109"/>
    </row>
    <row r="12" spans="1:28" x14ac:dyDescent="0.25">
      <c r="B12" s="47"/>
      <c r="C12" s="47">
        <v>4</v>
      </c>
      <c r="D12" s="51">
        <v>31</v>
      </c>
      <c r="E12" s="51"/>
      <c r="F12" s="53">
        <v>4.4872180451127814</v>
      </c>
      <c r="G12" s="44">
        <f t="shared" si="0"/>
        <v>6.1872180451127816</v>
      </c>
      <c r="K12" s="40">
        <v>25477</v>
      </c>
      <c r="L12" s="54" t="str">
        <f t="shared" si="1"/>
        <v>.</v>
      </c>
      <c r="M12" s="58">
        <f t="shared" si="2"/>
        <v>0</v>
      </c>
      <c r="N12" s="124">
        <f t="shared" si="3"/>
        <v>0</v>
      </c>
      <c r="O12" s="120">
        <f t="shared" si="4"/>
        <v>0</v>
      </c>
      <c r="P12" s="42"/>
      <c r="Q12" s="42">
        <f t="shared" si="13"/>
        <v>0</v>
      </c>
      <c r="R12" s="135">
        <f t="shared" si="6"/>
        <v>0</v>
      </c>
      <c r="S12" s="135">
        <f t="shared" si="7"/>
        <v>0</v>
      </c>
      <c r="T12" s="121">
        <f t="shared" si="8"/>
        <v>0</v>
      </c>
      <c r="U12" s="132">
        <f t="shared" si="9"/>
        <v>0</v>
      </c>
      <c r="V12" s="121">
        <f t="shared" si="10"/>
        <v>0</v>
      </c>
      <c r="W12" s="47"/>
      <c r="X12" s="125">
        <f t="shared" si="11"/>
        <v>0</v>
      </c>
      <c r="Y12" s="125">
        <f t="shared" si="14"/>
        <v>0</v>
      </c>
      <c r="Z12" s="153">
        <f t="shared" si="12"/>
        <v>0</v>
      </c>
      <c r="AA12" s="109"/>
    </row>
    <row r="13" spans="1:28" x14ac:dyDescent="0.25">
      <c r="B13" s="47"/>
      <c r="C13" s="51">
        <v>5</v>
      </c>
      <c r="D13" s="51">
        <v>30</v>
      </c>
      <c r="E13" s="51"/>
      <c r="F13" s="53">
        <v>4.580132450331126</v>
      </c>
      <c r="G13" s="44">
        <f t="shared" si="0"/>
        <v>6.2801324503311262</v>
      </c>
      <c r="K13" s="40">
        <v>25508</v>
      </c>
      <c r="L13" s="54" t="str">
        <f t="shared" si="1"/>
        <v>.</v>
      </c>
      <c r="M13" s="58">
        <f t="shared" si="2"/>
        <v>0</v>
      </c>
      <c r="N13" s="124">
        <f t="shared" si="3"/>
        <v>0</v>
      </c>
      <c r="O13" s="120">
        <f t="shared" si="4"/>
        <v>0</v>
      </c>
      <c r="P13" s="42"/>
      <c r="Q13" s="42">
        <f t="shared" si="13"/>
        <v>0</v>
      </c>
      <c r="R13" s="135">
        <f t="shared" si="6"/>
        <v>0</v>
      </c>
      <c r="S13" s="135">
        <f t="shared" si="7"/>
        <v>0</v>
      </c>
      <c r="T13" s="121">
        <f t="shared" si="8"/>
        <v>0</v>
      </c>
      <c r="U13" s="132">
        <f t="shared" si="9"/>
        <v>0</v>
      </c>
      <c r="V13" s="121">
        <f t="shared" si="10"/>
        <v>0</v>
      </c>
      <c r="W13" s="47"/>
      <c r="X13" s="125">
        <f t="shared" si="11"/>
        <v>0</v>
      </c>
      <c r="Y13" s="125">
        <f t="shared" si="14"/>
        <v>0</v>
      </c>
      <c r="Z13" s="153">
        <f t="shared" si="12"/>
        <v>0</v>
      </c>
      <c r="AA13" s="109"/>
    </row>
    <row r="14" spans="1:28" x14ac:dyDescent="0.25">
      <c r="B14" s="47"/>
      <c r="C14" s="51">
        <v>6</v>
      </c>
      <c r="D14" s="51">
        <v>31</v>
      </c>
      <c r="E14" s="51"/>
      <c r="F14" s="53">
        <v>4.2612394957983195</v>
      </c>
      <c r="G14" s="44">
        <f t="shared" si="0"/>
        <v>5.9612394957983197</v>
      </c>
      <c r="K14" s="40">
        <v>25538</v>
      </c>
      <c r="L14" s="54" t="str">
        <f t="shared" si="1"/>
        <v>.</v>
      </c>
      <c r="M14" s="58">
        <f t="shared" si="2"/>
        <v>0</v>
      </c>
      <c r="N14" s="124">
        <f t="shared" si="3"/>
        <v>0</v>
      </c>
      <c r="O14" s="120">
        <f t="shared" si="4"/>
        <v>0</v>
      </c>
      <c r="P14" s="42"/>
      <c r="Q14" s="42">
        <f t="shared" si="13"/>
        <v>0</v>
      </c>
      <c r="R14" s="135">
        <f t="shared" si="6"/>
        <v>0</v>
      </c>
      <c r="S14" s="135">
        <f t="shared" si="7"/>
        <v>0</v>
      </c>
      <c r="T14" s="121">
        <f t="shared" si="8"/>
        <v>0</v>
      </c>
      <c r="U14" s="132">
        <f t="shared" si="9"/>
        <v>0</v>
      </c>
      <c r="V14" s="121">
        <f t="shared" si="10"/>
        <v>0</v>
      </c>
      <c r="W14" s="47"/>
      <c r="X14" s="125">
        <f t="shared" si="11"/>
        <v>0</v>
      </c>
      <c r="Y14" s="125">
        <f t="shared" si="14"/>
        <v>0</v>
      </c>
      <c r="Z14" s="153">
        <f t="shared" si="12"/>
        <v>0</v>
      </c>
      <c r="AA14" s="109"/>
    </row>
    <row r="15" spans="1:28" x14ac:dyDescent="0.25">
      <c r="B15" s="47"/>
      <c r="C15" s="47">
        <v>7</v>
      </c>
      <c r="D15" s="51">
        <v>31</v>
      </c>
      <c r="E15" s="51"/>
      <c r="F15" s="53">
        <v>3.9137711864406781</v>
      </c>
      <c r="G15" s="44">
        <f t="shared" si="0"/>
        <v>5.6137711864406779</v>
      </c>
      <c r="H15" s="39">
        <v>1970</v>
      </c>
      <c r="J15" s="39">
        <f t="shared" ref="J15:J78" si="15">IF($F$1=H15,1,0)</f>
        <v>1</v>
      </c>
      <c r="K15" s="40">
        <v>25569</v>
      </c>
      <c r="L15" s="54">
        <f t="shared" si="1"/>
        <v>25569</v>
      </c>
      <c r="M15" s="58">
        <f t="shared" si="2"/>
        <v>300000</v>
      </c>
      <c r="N15" s="124">
        <f t="shared" si="3"/>
        <v>0</v>
      </c>
      <c r="O15" s="120">
        <f t="shared" si="4"/>
        <v>1430.3581379150219</v>
      </c>
      <c r="P15" s="42"/>
      <c r="Q15" s="42">
        <f t="shared" si="13"/>
        <v>301430.35813791503</v>
      </c>
      <c r="R15" s="135">
        <f t="shared" si="6"/>
        <v>1430.3581379150219</v>
      </c>
      <c r="S15" s="135">
        <f t="shared" si="7"/>
        <v>1430.3581379150219</v>
      </c>
      <c r="T15" s="121">
        <f t="shared" si="8"/>
        <v>3000</v>
      </c>
      <c r="U15" s="132">
        <f t="shared" si="9"/>
        <v>-1569.6418620849781</v>
      </c>
      <c r="V15" s="121">
        <f t="shared" ref="V15:V78" si="16">Q15-T15</f>
        <v>298430.35813791503</v>
      </c>
      <c r="W15" s="47"/>
      <c r="X15" s="125">
        <f t="shared" si="11"/>
        <v>1</v>
      </c>
      <c r="Y15" s="125">
        <f t="shared" si="14"/>
        <v>0</v>
      </c>
      <c r="Z15" s="153">
        <f t="shared" si="12"/>
        <v>0</v>
      </c>
      <c r="AA15" s="109"/>
    </row>
    <row r="16" spans="1:28" x14ac:dyDescent="0.25">
      <c r="B16" s="47"/>
      <c r="C16" s="51">
        <v>8</v>
      </c>
      <c r="D16" s="51">
        <v>28.25</v>
      </c>
      <c r="E16" s="51"/>
      <c r="F16" s="53">
        <v>5.2629339305711085</v>
      </c>
      <c r="G16" s="44">
        <f t="shared" si="0"/>
        <v>6.9629339305711087</v>
      </c>
      <c r="J16" s="39">
        <f t="shared" si="15"/>
        <v>0</v>
      </c>
      <c r="K16" s="40">
        <v>25600</v>
      </c>
      <c r="L16" s="54" t="str">
        <f t="shared" si="1"/>
        <v>.</v>
      </c>
      <c r="M16" s="58">
        <f t="shared" si="2"/>
        <v>0</v>
      </c>
      <c r="N16" s="124">
        <f t="shared" si="3"/>
        <v>298430.35813791503</v>
      </c>
      <c r="O16" s="120">
        <f t="shared" si="4"/>
        <v>1608.2770405806871</v>
      </c>
      <c r="P16" s="42"/>
      <c r="Q16" s="42">
        <f t="shared" si="13"/>
        <v>300038.63517849572</v>
      </c>
      <c r="R16" s="135">
        <f t="shared" si="6"/>
        <v>300038.63517849572</v>
      </c>
      <c r="S16" s="135">
        <f t="shared" si="7"/>
        <v>300038.63517849572</v>
      </c>
      <c r="T16" s="121">
        <f t="shared" si="8"/>
        <v>3000</v>
      </c>
      <c r="U16" s="132">
        <f t="shared" si="9"/>
        <v>-1391.7229594193129</v>
      </c>
      <c r="V16" s="121">
        <f t="shared" si="16"/>
        <v>297038.63517849572</v>
      </c>
      <c r="W16" s="47"/>
      <c r="X16" s="125">
        <f t="shared" si="11"/>
        <v>2</v>
      </c>
      <c r="Y16" s="125">
        <f t="shared" si="14"/>
        <v>0</v>
      </c>
      <c r="Z16" s="153">
        <f t="shared" si="12"/>
        <v>0</v>
      </c>
      <c r="AA16" s="109"/>
    </row>
    <row r="17" spans="2:27" x14ac:dyDescent="0.25">
      <c r="B17" s="47"/>
      <c r="C17" s="51">
        <v>9</v>
      </c>
      <c r="D17" s="51">
        <v>31</v>
      </c>
      <c r="E17" s="51"/>
      <c r="F17" s="53">
        <v>5.6984962406015036</v>
      </c>
      <c r="G17" s="44">
        <f t="shared" si="0"/>
        <v>7.3984962406015038</v>
      </c>
      <c r="J17" s="39">
        <f t="shared" si="15"/>
        <v>0</v>
      </c>
      <c r="K17" s="40">
        <v>25628</v>
      </c>
      <c r="L17" s="54" t="str">
        <f t="shared" si="1"/>
        <v>.</v>
      </c>
      <c r="M17" s="58">
        <f t="shared" si="2"/>
        <v>0</v>
      </c>
      <c r="N17" s="124">
        <f t="shared" ref="N17:N80" si="17">IF(V16&gt;0,V16,0)</f>
        <v>297038.63517849572</v>
      </c>
      <c r="O17" s="120">
        <f t="shared" si="4"/>
        <v>1866.4881094829198</v>
      </c>
      <c r="P17" s="42"/>
      <c r="Q17" s="42">
        <f t="shared" ref="Q17:Q80" si="18">M17+N17+O17</f>
        <v>298905.12328797864</v>
      </c>
      <c r="R17" s="135">
        <f t="shared" si="6"/>
        <v>298905.12328797864</v>
      </c>
      <c r="S17" s="135">
        <f t="shared" si="7"/>
        <v>298905.12328797864</v>
      </c>
      <c r="T17" s="121">
        <f t="shared" si="8"/>
        <v>3000</v>
      </c>
      <c r="U17" s="132">
        <f t="shared" si="9"/>
        <v>-1133.5118905170802</v>
      </c>
      <c r="V17" s="121">
        <f t="shared" si="16"/>
        <v>295905.12328797864</v>
      </c>
      <c r="W17" s="47"/>
      <c r="X17" s="125">
        <f t="shared" si="11"/>
        <v>3</v>
      </c>
      <c r="Y17" s="125">
        <f t="shared" si="14"/>
        <v>0</v>
      </c>
      <c r="Z17" s="153">
        <f t="shared" si="12"/>
        <v>0</v>
      </c>
      <c r="AA17" s="109"/>
    </row>
    <row r="18" spans="2:27" x14ac:dyDescent="0.25">
      <c r="B18" s="47"/>
      <c r="C18" s="47">
        <v>10</v>
      </c>
      <c r="D18" s="51">
        <v>30</v>
      </c>
      <c r="E18" s="51"/>
      <c r="F18" s="53">
        <v>6.699691675231243</v>
      </c>
      <c r="G18" s="44">
        <f t="shared" si="0"/>
        <v>8.3996916752312423</v>
      </c>
      <c r="J18" s="39">
        <f t="shared" si="15"/>
        <v>0</v>
      </c>
      <c r="K18" s="40">
        <v>25659</v>
      </c>
      <c r="L18" s="54" t="str">
        <f t="shared" si="1"/>
        <v>.</v>
      </c>
      <c r="M18" s="58">
        <f t="shared" si="2"/>
        <v>0</v>
      </c>
      <c r="N18" s="124">
        <f t="shared" si="17"/>
        <v>295905.12328797864</v>
      </c>
      <c r="O18" s="120">
        <f t="shared" si="4"/>
        <v>2042.8864115673769</v>
      </c>
      <c r="P18" s="42"/>
      <c r="Q18" s="42">
        <f t="shared" si="18"/>
        <v>297948.00969954603</v>
      </c>
      <c r="R18" s="135">
        <f t="shared" si="6"/>
        <v>297948.00969954603</v>
      </c>
      <c r="S18" s="135">
        <f t="shared" si="7"/>
        <v>297948.00969954603</v>
      </c>
      <c r="T18" s="121">
        <f t="shared" si="8"/>
        <v>3000</v>
      </c>
      <c r="U18" s="132">
        <f t="shared" si="9"/>
        <v>-957.11358843262315</v>
      </c>
      <c r="V18" s="121">
        <f t="shared" si="16"/>
        <v>294948.00969954603</v>
      </c>
      <c r="W18" s="47"/>
      <c r="X18" s="125">
        <f t="shared" si="11"/>
        <v>4</v>
      </c>
      <c r="Y18" s="125">
        <f t="shared" si="14"/>
        <v>0</v>
      </c>
      <c r="Z18" s="153">
        <f t="shared" si="12"/>
        <v>0</v>
      </c>
      <c r="AA18" s="109"/>
    </row>
    <row r="19" spans="2:27" x14ac:dyDescent="0.25">
      <c r="B19" s="47"/>
      <c r="C19" s="51">
        <v>11</v>
      </c>
      <c r="D19" s="51">
        <v>31</v>
      </c>
      <c r="E19" s="51"/>
      <c r="F19" s="53">
        <v>6.1672191528545124</v>
      </c>
      <c r="G19" s="44">
        <f t="shared" si="0"/>
        <v>7.8672191528545126</v>
      </c>
      <c r="J19" s="39">
        <f t="shared" si="15"/>
        <v>0</v>
      </c>
      <c r="K19" s="40">
        <v>25689</v>
      </c>
      <c r="L19" s="54" t="str">
        <f t="shared" si="1"/>
        <v>.</v>
      </c>
      <c r="M19" s="58">
        <f t="shared" si="2"/>
        <v>0</v>
      </c>
      <c r="N19" s="124">
        <f t="shared" si="17"/>
        <v>294948.00969954603</v>
      </c>
      <c r="O19" s="120">
        <f t="shared" si="4"/>
        <v>1970.768207154581</v>
      </c>
      <c r="P19" s="42"/>
      <c r="Q19" s="42">
        <f t="shared" si="18"/>
        <v>296918.77790670062</v>
      </c>
      <c r="R19" s="135">
        <f t="shared" si="6"/>
        <v>296918.77790670062</v>
      </c>
      <c r="S19" s="135">
        <f t="shared" si="7"/>
        <v>296918.77790670062</v>
      </c>
      <c r="T19" s="121">
        <f t="shared" si="8"/>
        <v>3000</v>
      </c>
      <c r="U19" s="132">
        <f t="shared" si="9"/>
        <v>-1029.231792845419</v>
      </c>
      <c r="V19" s="121">
        <f t="shared" si="16"/>
        <v>293918.77790670062</v>
      </c>
      <c r="W19" s="47"/>
      <c r="X19" s="125">
        <f t="shared" si="11"/>
        <v>5</v>
      </c>
      <c r="Y19" s="125">
        <f t="shared" si="14"/>
        <v>0</v>
      </c>
      <c r="Z19" s="153">
        <f t="shared" si="12"/>
        <v>0</v>
      </c>
      <c r="AA19" s="109"/>
    </row>
    <row r="20" spans="2:27" x14ac:dyDescent="0.25">
      <c r="B20" s="109"/>
      <c r="C20" s="110">
        <v>12</v>
      </c>
      <c r="D20" s="110">
        <v>30</v>
      </c>
      <c r="E20" s="110"/>
      <c r="F20" s="111">
        <v>6.8709323583180995</v>
      </c>
      <c r="G20" s="112">
        <f t="shared" si="0"/>
        <v>8.5709323583180996</v>
      </c>
      <c r="H20" s="113"/>
      <c r="I20" s="113"/>
      <c r="J20" s="113">
        <f t="shared" si="15"/>
        <v>0</v>
      </c>
      <c r="K20" s="114">
        <v>25720</v>
      </c>
      <c r="L20" s="54" t="str">
        <f t="shared" si="1"/>
        <v>.</v>
      </c>
      <c r="M20" s="58">
        <f t="shared" si="2"/>
        <v>0</v>
      </c>
      <c r="N20" s="124">
        <f t="shared" si="17"/>
        <v>293918.77790670062</v>
      </c>
      <c r="O20" s="120">
        <f t="shared" si="4"/>
        <v>2070.540792557138</v>
      </c>
      <c r="P20" s="115">
        <f>SUM(O9:O20)</f>
        <v>10989.318699257725</v>
      </c>
      <c r="Q20" s="42">
        <f t="shared" si="18"/>
        <v>295989.31869925774</v>
      </c>
      <c r="R20" s="135">
        <f t="shared" si="6"/>
        <v>295989.31869925774</v>
      </c>
      <c r="S20" s="135">
        <f t="shared" si="7"/>
        <v>295989.31869925774</v>
      </c>
      <c r="T20" s="121">
        <f t="shared" si="8"/>
        <v>3000</v>
      </c>
      <c r="U20" s="132">
        <f t="shared" si="9"/>
        <v>-929.45920744286195</v>
      </c>
      <c r="V20" s="121">
        <f t="shared" si="16"/>
        <v>292989.31869925774</v>
      </c>
      <c r="W20" s="47"/>
      <c r="X20" s="125">
        <f t="shared" si="11"/>
        <v>6</v>
      </c>
      <c r="Y20" s="125">
        <f t="shared" si="14"/>
        <v>0</v>
      </c>
      <c r="Z20" s="153">
        <f t="shared" si="12"/>
        <v>0</v>
      </c>
      <c r="AA20" s="109"/>
    </row>
    <row r="21" spans="2:27" x14ac:dyDescent="0.25">
      <c r="B21" s="47">
        <f>B9+1</f>
        <v>2</v>
      </c>
      <c r="C21" s="47">
        <v>13</v>
      </c>
      <c r="D21" s="51">
        <v>31</v>
      </c>
      <c r="E21" s="51"/>
      <c r="F21" s="53">
        <v>6.4336073059360732</v>
      </c>
      <c r="G21" s="44">
        <f t="shared" si="0"/>
        <v>8.1336073059360725</v>
      </c>
      <c r="J21" s="39">
        <f t="shared" si="15"/>
        <v>0</v>
      </c>
      <c r="K21" s="40">
        <v>25750</v>
      </c>
      <c r="L21" s="54" t="str">
        <f t="shared" si="1"/>
        <v>.</v>
      </c>
      <c r="M21" s="58">
        <f t="shared" si="2"/>
        <v>0</v>
      </c>
      <c r="N21" s="124">
        <f t="shared" si="17"/>
        <v>292989.31869925774</v>
      </c>
      <c r="O21" s="120">
        <f t="shared" si="4"/>
        <v>2023.9688207435331</v>
      </c>
      <c r="P21" s="42"/>
      <c r="Q21" s="42">
        <f t="shared" si="18"/>
        <v>295013.28752000129</v>
      </c>
      <c r="R21" s="135">
        <f t="shared" si="6"/>
        <v>295013.28752000129</v>
      </c>
      <c r="S21" s="135">
        <f t="shared" si="7"/>
        <v>295013.28752000129</v>
      </c>
      <c r="T21" s="121">
        <f t="shared" si="8"/>
        <v>3000</v>
      </c>
      <c r="U21" s="132">
        <f t="shared" si="9"/>
        <v>-976.03117925646688</v>
      </c>
      <c r="V21" s="121">
        <f t="shared" si="16"/>
        <v>292013.28752000129</v>
      </c>
      <c r="W21" s="47"/>
      <c r="X21" s="125">
        <f t="shared" si="11"/>
        <v>7</v>
      </c>
      <c r="Y21" s="125">
        <f t="shared" si="14"/>
        <v>0</v>
      </c>
      <c r="Z21" s="153">
        <f t="shared" si="12"/>
        <v>0</v>
      </c>
      <c r="AA21" s="109"/>
    </row>
    <row r="22" spans="2:27" x14ac:dyDescent="0.25">
      <c r="B22" s="47"/>
      <c r="C22" s="51">
        <v>14</v>
      </c>
      <c r="D22" s="51">
        <v>31</v>
      </c>
      <c r="E22" s="51"/>
      <c r="F22" s="53">
        <v>5.924626865671641</v>
      </c>
      <c r="G22" s="44">
        <f t="shared" si="0"/>
        <v>7.6246268656716412</v>
      </c>
      <c r="J22" s="39">
        <f t="shared" si="15"/>
        <v>0</v>
      </c>
      <c r="K22" s="40">
        <v>25781</v>
      </c>
      <c r="L22" s="54" t="str">
        <f t="shared" si="1"/>
        <v>.</v>
      </c>
      <c r="M22" s="58">
        <f t="shared" si="2"/>
        <v>0</v>
      </c>
      <c r="N22" s="124">
        <f t="shared" si="17"/>
        <v>292013.28752000129</v>
      </c>
      <c r="O22" s="120">
        <f t="shared" si="4"/>
        <v>1890.9935088192076</v>
      </c>
      <c r="P22" s="42"/>
      <c r="Q22" s="42">
        <f t="shared" si="18"/>
        <v>293904.28102882049</v>
      </c>
      <c r="R22" s="135">
        <f t="shared" si="6"/>
        <v>293904.28102882049</v>
      </c>
      <c r="S22" s="135">
        <f t="shared" si="7"/>
        <v>293904.28102882049</v>
      </c>
      <c r="T22" s="121">
        <f t="shared" si="8"/>
        <v>3000</v>
      </c>
      <c r="U22" s="132">
        <f t="shared" si="9"/>
        <v>-1109.0064911807924</v>
      </c>
      <c r="V22" s="121">
        <f t="shared" si="16"/>
        <v>290904.28102882049</v>
      </c>
      <c r="W22" s="47"/>
      <c r="X22" s="125">
        <f t="shared" si="11"/>
        <v>8</v>
      </c>
      <c r="Y22" s="125">
        <f t="shared" si="14"/>
        <v>0</v>
      </c>
      <c r="Z22" s="153">
        <f t="shared" si="12"/>
        <v>0</v>
      </c>
      <c r="AA22" s="109"/>
    </row>
    <row r="23" spans="2:27" x14ac:dyDescent="0.25">
      <c r="B23" s="47"/>
      <c r="C23" s="51">
        <v>15</v>
      </c>
      <c r="D23" s="51">
        <v>30</v>
      </c>
      <c r="E23" s="51"/>
      <c r="F23" s="53">
        <v>5.6334403669724766</v>
      </c>
      <c r="G23" s="44">
        <f t="shared" si="0"/>
        <v>7.3334403669724768</v>
      </c>
      <c r="J23" s="39">
        <f t="shared" si="15"/>
        <v>0</v>
      </c>
      <c r="K23" s="40">
        <v>25812</v>
      </c>
      <c r="L23" s="54" t="str">
        <f t="shared" si="1"/>
        <v>.</v>
      </c>
      <c r="M23" s="58">
        <f t="shared" si="2"/>
        <v>0</v>
      </c>
      <c r="N23" s="124">
        <f t="shared" si="17"/>
        <v>290904.28102882049</v>
      </c>
      <c r="O23" s="120">
        <f t="shared" si="4"/>
        <v>1753.4212581549518</v>
      </c>
      <c r="P23" s="42"/>
      <c r="Q23" s="42">
        <f t="shared" si="18"/>
        <v>292657.70228697546</v>
      </c>
      <c r="R23" s="135">
        <f t="shared" si="6"/>
        <v>292657.70228697546</v>
      </c>
      <c r="S23" s="135">
        <f t="shared" si="7"/>
        <v>292657.70228697546</v>
      </c>
      <c r="T23" s="121">
        <f t="shared" si="8"/>
        <v>3000</v>
      </c>
      <c r="U23" s="132">
        <f t="shared" si="9"/>
        <v>-1246.5787418450482</v>
      </c>
      <c r="V23" s="121">
        <f t="shared" si="16"/>
        <v>289657.70228697546</v>
      </c>
      <c r="W23" s="47"/>
      <c r="X23" s="125">
        <f t="shared" si="11"/>
        <v>9</v>
      </c>
      <c r="Y23" s="125">
        <f t="shared" si="14"/>
        <v>0</v>
      </c>
      <c r="Z23" s="153">
        <f t="shared" si="12"/>
        <v>0</v>
      </c>
      <c r="AA23" s="109"/>
    </row>
    <row r="24" spans="2:27" x14ac:dyDescent="0.25">
      <c r="B24" s="47"/>
      <c r="C24" s="47">
        <v>16</v>
      </c>
      <c r="D24" s="51">
        <v>31</v>
      </c>
      <c r="E24" s="51"/>
      <c r="F24" s="53">
        <v>5.8109300095877288</v>
      </c>
      <c r="G24" s="44">
        <f t="shared" si="0"/>
        <v>7.5109300095877289</v>
      </c>
      <c r="J24" s="39">
        <f t="shared" si="15"/>
        <v>0</v>
      </c>
      <c r="K24" s="40">
        <v>25842</v>
      </c>
      <c r="L24" s="54" t="str">
        <f t="shared" si="1"/>
        <v>.</v>
      </c>
      <c r="M24" s="58">
        <f t="shared" si="2"/>
        <v>0</v>
      </c>
      <c r="N24" s="124">
        <f t="shared" si="17"/>
        <v>289657.70228697546</v>
      </c>
      <c r="O24" s="120">
        <f t="shared" si="4"/>
        <v>1847.768783207661</v>
      </c>
      <c r="P24" s="42"/>
      <c r="Q24" s="42">
        <f t="shared" si="18"/>
        <v>291505.47107018309</v>
      </c>
      <c r="R24" s="135">
        <f t="shared" si="6"/>
        <v>291505.47107018309</v>
      </c>
      <c r="S24" s="135">
        <f t="shared" si="7"/>
        <v>291505.47107018309</v>
      </c>
      <c r="T24" s="121">
        <f t="shared" si="8"/>
        <v>3000</v>
      </c>
      <c r="U24" s="132">
        <f t="shared" si="9"/>
        <v>-1152.231216792339</v>
      </c>
      <c r="V24" s="121">
        <f t="shared" si="16"/>
        <v>288505.47107018309</v>
      </c>
      <c r="W24" s="47"/>
      <c r="X24" s="125">
        <f t="shared" si="11"/>
        <v>10</v>
      </c>
      <c r="Y24" s="125">
        <f t="shared" si="14"/>
        <v>0</v>
      </c>
      <c r="Z24" s="153">
        <f t="shared" si="12"/>
        <v>0</v>
      </c>
      <c r="AA24" s="109"/>
    </row>
    <row r="25" spans="2:27" x14ac:dyDescent="0.25">
      <c r="B25" s="47"/>
      <c r="C25" s="51">
        <v>17</v>
      </c>
      <c r="D25" s="51">
        <v>30</v>
      </c>
      <c r="E25" s="51"/>
      <c r="F25" s="53">
        <v>5.4822355289421152</v>
      </c>
      <c r="G25" s="44">
        <f t="shared" si="0"/>
        <v>7.1822355289421154</v>
      </c>
      <c r="I25" s="97"/>
      <c r="J25" s="39">
        <f t="shared" si="15"/>
        <v>0</v>
      </c>
      <c r="K25" s="40">
        <v>25873</v>
      </c>
      <c r="L25" s="54" t="str">
        <f t="shared" si="1"/>
        <v>.</v>
      </c>
      <c r="M25" s="58">
        <f t="shared" si="2"/>
        <v>0</v>
      </c>
      <c r="N25" s="124">
        <f t="shared" si="17"/>
        <v>288505.47107018309</v>
      </c>
      <c r="O25" s="120">
        <f t="shared" si="4"/>
        <v>1703.1075983132469</v>
      </c>
      <c r="P25" s="42"/>
      <c r="Q25" s="42">
        <f t="shared" si="18"/>
        <v>290208.57866849634</v>
      </c>
      <c r="R25" s="135">
        <f t="shared" si="6"/>
        <v>290208.57866849634</v>
      </c>
      <c r="S25" s="135">
        <f t="shared" si="7"/>
        <v>290208.57866849634</v>
      </c>
      <c r="T25" s="121">
        <f t="shared" si="8"/>
        <v>3000</v>
      </c>
      <c r="U25" s="132">
        <f t="shared" si="9"/>
        <v>-1296.8924016867531</v>
      </c>
      <c r="V25" s="121">
        <f t="shared" si="16"/>
        <v>287208.57866849634</v>
      </c>
      <c r="W25" s="47"/>
      <c r="X25" s="125">
        <f t="shared" si="11"/>
        <v>11</v>
      </c>
      <c r="Y25" s="125">
        <f t="shared" si="14"/>
        <v>0</v>
      </c>
      <c r="Z25" s="153">
        <f t="shared" si="12"/>
        <v>0</v>
      </c>
      <c r="AA25" s="109"/>
    </row>
    <row r="26" spans="2:27" x14ac:dyDescent="0.25">
      <c r="B26" s="47"/>
      <c r="C26" s="51">
        <v>18</v>
      </c>
      <c r="D26" s="51">
        <v>31</v>
      </c>
      <c r="E26" s="51"/>
      <c r="F26" s="53">
        <v>5.9480519480519476</v>
      </c>
      <c r="G26" s="44">
        <f t="shared" si="0"/>
        <v>7.6480519480519478</v>
      </c>
      <c r="I26" s="96">
        <f>SUM(G16:G26)/12</f>
        <v>7.0526804485615378</v>
      </c>
      <c r="J26" s="39">
        <f t="shared" si="15"/>
        <v>0</v>
      </c>
      <c r="K26" s="40">
        <v>25903</v>
      </c>
      <c r="L26" s="54" t="str">
        <f t="shared" si="1"/>
        <v>.</v>
      </c>
      <c r="M26" s="58">
        <f t="shared" si="2"/>
        <v>0</v>
      </c>
      <c r="N26" s="124">
        <f t="shared" si="17"/>
        <v>287208.57866849634</v>
      </c>
      <c r="O26" s="120">
        <f t="shared" si="4"/>
        <v>1865.5936990977416</v>
      </c>
      <c r="P26" s="42"/>
      <c r="Q26" s="42">
        <f t="shared" si="18"/>
        <v>289074.17236759409</v>
      </c>
      <c r="R26" s="135">
        <f t="shared" si="6"/>
        <v>289074.17236759409</v>
      </c>
      <c r="S26" s="135">
        <f t="shared" si="7"/>
        <v>289074.17236759409</v>
      </c>
      <c r="T26" s="121">
        <f t="shared" si="8"/>
        <v>3000</v>
      </c>
      <c r="U26" s="132">
        <f t="shared" si="9"/>
        <v>-1134.4063009022584</v>
      </c>
      <c r="V26" s="121">
        <f t="shared" si="16"/>
        <v>286074.17236759409</v>
      </c>
      <c r="W26" s="47"/>
      <c r="X26" s="125">
        <f t="shared" si="11"/>
        <v>12</v>
      </c>
      <c r="Y26" s="125">
        <f t="shared" si="14"/>
        <v>0</v>
      </c>
      <c r="Z26" s="153">
        <f t="shared" si="12"/>
        <v>0</v>
      </c>
      <c r="AA26" s="109"/>
    </row>
    <row r="27" spans="2:27" x14ac:dyDescent="0.25">
      <c r="B27" s="47"/>
      <c r="C27" s="47">
        <v>19</v>
      </c>
      <c r="D27" s="51">
        <v>31</v>
      </c>
      <c r="E27" s="51"/>
      <c r="F27" s="53">
        <v>6.1938461538461533</v>
      </c>
      <c r="G27" s="44">
        <f t="shared" si="0"/>
        <v>7.8938461538461535</v>
      </c>
      <c r="H27" s="39">
        <f>H15+1</f>
        <v>1971</v>
      </c>
      <c r="J27" s="39">
        <f t="shared" si="15"/>
        <v>0</v>
      </c>
      <c r="K27" s="40">
        <v>25934</v>
      </c>
      <c r="L27" s="54" t="str">
        <f t="shared" si="1"/>
        <v>.</v>
      </c>
      <c r="M27" s="58">
        <f t="shared" si="2"/>
        <v>0</v>
      </c>
      <c r="N27" s="124">
        <f t="shared" si="17"/>
        <v>286074.17236759409</v>
      </c>
      <c r="O27" s="120">
        <f t="shared" si="4"/>
        <v>1917.9449496717334</v>
      </c>
      <c r="P27" s="42"/>
      <c r="Q27" s="42">
        <f t="shared" si="18"/>
        <v>287992.11731726583</v>
      </c>
      <c r="R27" s="135">
        <f t="shared" si="6"/>
        <v>287992.11731726583</v>
      </c>
      <c r="S27" s="135">
        <f t="shared" si="7"/>
        <v>287992.11731726583</v>
      </c>
      <c r="T27" s="121">
        <f t="shared" si="8"/>
        <v>3000</v>
      </c>
      <c r="U27" s="132">
        <f t="shared" si="9"/>
        <v>-1082.0550503282666</v>
      </c>
      <c r="V27" s="121">
        <f t="shared" si="16"/>
        <v>284992.11731726583</v>
      </c>
      <c r="W27" s="47"/>
      <c r="X27" s="125">
        <f t="shared" si="11"/>
        <v>13</v>
      </c>
      <c r="Y27" s="125">
        <f t="shared" si="14"/>
        <v>0</v>
      </c>
      <c r="Z27" s="153">
        <f t="shared" si="12"/>
        <v>0</v>
      </c>
      <c r="AA27" s="109"/>
    </row>
    <row r="28" spans="2:27" x14ac:dyDescent="0.25">
      <c r="B28" s="47"/>
      <c r="C28" s="51">
        <v>20</v>
      </c>
      <c r="D28" s="51">
        <v>28.25</v>
      </c>
      <c r="E28" s="51"/>
      <c r="F28" s="53">
        <v>7.0153846153846144</v>
      </c>
      <c r="G28" s="44">
        <f t="shared" si="0"/>
        <v>8.7153846153846146</v>
      </c>
      <c r="J28" s="39">
        <f t="shared" si="15"/>
        <v>0</v>
      </c>
      <c r="K28" s="40">
        <v>25965</v>
      </c>
      <c r="L28" s="54" t="str">
        <f t="shared" si="1"/>
        <v>.</v>
      </c>
      <c r="M28" s="58">
        <f t="shared" si="2"/>
        <v>0</v>
      </c>
      <c r="N28" s="124">
        <f t="shared" si="17"/>
        <v>284992.11731726583</v>
      </c>
      <c r="O28" s="120">
        <f t="shared" si="4"/>
        <v>1922.4054682830465</v>
      </c>
      <c r="P28" s="42"/>
      <c r="Q28" s="42">
        <f t="shared" si="18"/>
        <v>286914.52278554888</v>
      </c>
      <c r="R28" s="135">
        <f t="shared" si="6"/>
        <v>286914.52278554888</v>
      </c>
      <c r="S28" s="135">
        <f t="shared" si="7"/>
        <v>286914.52278554888</v>
      </c>
      <c r="T28" s="121">
        <f t="shared" si="8"/>
        <v>3000</v>
      </c>
      <c r="U28" s="132">
        <f t="shared" si="9"/>
        <v>-1077.5945317169535</v>
      </c>
      <c r="V28" s="121">
        <f t="shared" si="16"/>
        <v>283914.52278554888</v>
      </c>
      <c r="W28" s="47"/>
      <c r="X28" s="125">
        <f t="shared" si="11"/>
        <v>14</v>
      </c>
      <c r="Y28" s="125">
        <f t="shared" si="14"/>
        <v>0</v>
      </c>
      <c r="Z28" s="153">
        <f t="shared" si="12"/>
        <v>0</v>
      </c>
      <c r="AA28" s="109"/>
    </row>
    <row r="29" spans="2:27" x14ac:dyDescent="0.25">
      <c r="B29" s="47"/>
      <c r="C29" s="51">
        <v>21</v>
      </c>
      <c r="D29" s="51">
        <v>31</v>
      </c>
      <c r="E29" s="51"/>
      <c r="F29" s="53">
        <v>7.0534031413612563</v>
      </c>
      <c r="G29" s="44">
        <f t="shared" si="0"/>
        <v>8.7534031413612556</v>
      </c>
      <c r="J29" s="39">
        <f t="shared" si="15"/>
        <v>0</v>
      </c>
      <c r="K29" s="40">
        <v>25993</v>
      </c>
      <c r="L29" s="54" t="str">
        <f t="shared" si="1"/>
        <v>.</v>
      </c>
      <c r="M29" s="58">
        <f t="shared" si="2"/>
        <v>0</v>
      </c>
      <c r="N29" s="124">
        <f t="shared" si="17"/>
        <v>283914.52278554888</v>
      </c>
      <c r="O29" s="120">
        <f t="shared" si="4"/>
        <v>2110.7333299863635</v>
      </c>
      <c r="P29" s="42"/>
      <c r="Q29" s="42">
        <f t="shared" si="18"/>
        <v>286025.25611553522</v>
      </c>
      <c r="R29" s="135">
        <f t="shared" si="6"/>
        <v>286025.25611553522</v>
      </c>
      <c r="S29" s="135">
        <f t="shared" si="7"/>
        <v>286025.25611553522</v>
      </c>
      <c r="T29" s="121">
        <f t="shared" si="8"/>
        <v>3000</v>
      </c>
      <c r="U29" s="132">
        <f t="shared" si="9"/>
        <v>-889.26667001363649</v>
      </c>
      <c r="V29" s="121">
        <f t="shared" si="16"/>
        <v>283025.25611553522</v>
      </c>
      <c r="W29" s="47"/>
      <c r="X29" s="125">
        <f t="shared" si="11"/>
        <v>15</v>
      </c>
      <c r="Y29" s="125">
        <f t="shared" si="14"/>
        <v>0</v>
      </c>
      <c r="Z29" s="153">
        <f t="shared" si="12"/>
        <v>0</v>
      </c>
      <c r="AA29" s="109"/>
    </row>
    <row r="30" spans="2:27" x14ac:dyDescent="0.25">
      <c r="B30" s="47"/>
      <c r="C30" s="47">
        <v>22</v>
      </c>
      <c r="D30" s="51">
        <v>30</v>
      </c>
      <c r="E30" s="51"/>
      <c r="F30" s="53">
        <v>6.176294820717132</v>
      </c>
      <c r="G30" s="44">
        <f t="shared" si="0"/>
        <v>7.8762948207171322</v>
      </c>
      <c r="J30" s="39">
        <f t="shared" si="15"/>
        <v>0</v>
      </c>
      <c r="K30" s="40">
        <v>26024</v>
      </c>
      <c r="L30" s="54" t="str">
        <f t="shared" si="1"/>
        <v>.</v>
      </c>
      <c r="M30" s="58">
        <f t="shared" si="2"/>
        <v>0</v>
      </c>
      <c r="N30" s="124">
        <f t="shared" si="17"/>
        <v>283025.25611553522</v>
      </c>
      <c r="O30" s="120">
        <f t="shared" si="4"/>
        <v>1832.2112538698054</v>
      </c>
      <c r="P30" s="42"/>
      <c r="Q30" s="42">
        <f t="shared" si="18"/>
        <v>284857.46736940503</v>
      </c>
      <c r="R30" s="135">
        <f t="shared" si="6"/>
        <v>284857.46736940503</v>
      </c>
      <c r="S30" s="135">
        <f t="shared" si="7"/>
        <v>284857.46736940503</v>
      </c>
      <c r="T30" s="121">
        <f t="shared" si="8"/>
        <v>3000</v>
      </c>
      <c r="U30" s="132">
        <f t="shared" si="9"/>
        <v>-1167.7887461301946</v>
      </c>
      <c r="V30" s="121">
        <f t="shared" si="16"/>
        <v>281857.46736940503</v>
      </c>
      <c r="W30" s="47"/>
      <c r="X30" s="125">
        <f t="shared" si="11"/>
        <v>16</v>
      </c>
      <c r="Y30" s="125">
        <f t="shared" si="14"/>
        <v>0</v>
      </c>
      <c r="Z30" s="153">
        <f t="shared" si="12"/>
        <v>0</v>
      </c>
      <c r="AA30" s="109"/>
    </row>
    <row r="31" spans="2:27" x14ac:dyDescent="0.25">
      <c r="B31" s="47"/>
      <c r="C31" s="51">
        <v>23</v>
      </c>
      <c r="D31" s="51">
        <v>31</v>
      </c>
      <c r="E31" s="51"/>
      <c r="F31" s="53">
        <v>5.508839779005525</v>
      </c>
      <c r="G31" s="44">
        <f t="shared" si="0"/>
        <v>7.2088397790055252</v>
      </c>
      <c r="J31" s="39">
        <f t="shared" si="15"/>
        <v>0</v>
      </c>
      <c r="K31" s="40">
        <v>26054</v>
      </c>
      <c r="L31" s="54" t="str">
        <f t="shared" si="1"/>
        <v>.</v>
      </c>
      <c r="M31" s="58">
        <f t="shared" si="2"/>
        <v>0</v>
      </c>
      <c r="N31" s="124">
        <f t="shared" si="17"/>
        <v>281857.46736940503</v>
      </c>
      <c r="O31" s="120">
        <f t="shared" si="4"/>
        <v>1725.6938357877229</v>
      </c>
      <c r="P31" s="42"/>
      <c r="Q31" s="42">
        <f t="shared" si="18"/>
        <v>283583.16120519274</v>
      </c>
      <c r="R31" s="135">
        <f t="shared" si="6"/>
        <v>283583.16120519274</v>
      </c>
      <c r="S31" s="135">
        <f t="shared" si="7"/>
        <v>283583.16120519274</v>
      </c>
      <c r="T31" s="121">
        <f t="shared" si="8"/>
        <v>3000</v>
      </c>
      <c r="U31" s="132">
        <f t="shared" si="9"/>
        <v>-1274.3061642122771</v>
      </c>
      <c r="V31" s="121">
        <f t="shared" si="16"/>
        <v>280583.16120519274</v>
      </c>
      <c r="W31" s="47"/>
      <c r="X31" s="125">
        <f t="shared" si="11"/>
        <v>17</v>
      </c>
      <c r="Y31" s="125">
        <f t="shared" si="14"/>
        <v>0</v>
      </c>
      <c r="Z31" s="153">
        <f t="shared" si="12"/>
        <v>0</v>
      </c>
      <c r="AA31" s="109"/>
    </row>
    <row r="32" spans="2:27" x14ac:dyDescent="0.25">
      <c r="B32" s="109"/>
      <c r="C32" s="110">
        <v>24</v>
      </c>
      <c r="D32" s="110">
        <v>30</v>
      </c>
      <c r="E32" s="110"/>
      <c r="F32" s="111">
        <v>7.0043867924528307</v>
      </c>
      <c r="G32" s="112">
        <f t="shared" si="0"/>
        <v>8.70438679245283</v>
      </c>
      <c r="H32" s="113"/>
      <c r="I32" s="113"/>
      <c r="J32" s="113">
        <f t="shared" si="15"/>
        <v>0</v>
      </c>
      <c r="K32" s="114">
        <v>26085</v>
      </c>
      <c r="L32" s="54" t="str">
        <f t="shared" si="1"/>
        <v>.</v>
      </c>
      <c r="M32" s="58">
        <f t="shared" si="2"/>
        <v>0</v>
      </c>
      <c r="N32" s="124">
        <f t="shared" si="17"/>
        <v>280583.16120519274</v>
      </c>
      <c r="O32" s="120">
        <f t="shared" si="4"/>
        <v>2007.373448695186</v>
      </c>
      <c r="P32" s="115">
        <f>SUM(O21:O32)</f>
        <v>22601.215954630199</v>
      </c>
      <c r="Q32" s="42">
        <f t="shared" si="18"/>
        <v>282590.53465388791</v>
      </c>
      <c r="R32" s="135">
        <f t="shared" si="6"/>
        <v>282590.53465388791</v>
      </c>
      <c r="S32" s="135">
        <f t="shared" si="7"/>
        <v>282590.53465388791</v>
      </c>
      <c r="T32" s="121">
        <f t="shared" si="8"/>
        <v>3000</v>
      </c>
      <c r="U32" s="132">
        <f t="shared" si="9"/>
        <v>-992.62655130481403</v>
      </c>
      <c r="V32" s="121">
        <f t="shared" si="16"/>
        <v>279590.53465388791</v>
      </c>
      <c r="W32" s="47"/>
      <c r="X32" s="125">
        <f t="shared" si="11"/>
        <v>18</v>
      </c>
      <c r="Y32" s="125">
        <f t="shared" si="14"/>
        <v>0</v>
      </c>
      <c r="Z32" s="153">
        <f t="shared" si="12"/>
        <v>0</v>
      </c>
      <c r="AA32" s="109"/>
    </row>
    <row r="33" spans="2:27" x14ac:dyDescent="0.25">
      <c r="B33" s="47">
        <f>B21+1</f>
        <v>3</v>
      </c>
      <c r="C33" s="47">
        <v>25</v>
      </c>
      <c r="D33" s="51">
        <v>31</v>
      </c>
      <c r="E33" s="51"/>
      <c r="F33" s="53">
        <v>5.7828786453433665</v>
      </c>
      <c r="G33" s="44">
        <f t="shared" si="0"/>
        <v>7.4828786453433667</v>
      </c>
      <c r="J33" s="39">
        <f t="shared" si="15"/>
        <v>0</v>
      </c>
      <c r="K33" s="40">
        <v>26115</v>
      </c>
      <c r="L33" s="54" t="str">
        <f t="shared" si="1"/>
        <v>.</v>
      </c>
      <c r="M33" s="58">
        <f t="shared" si="2"/>
        <v>0</v>
      </c>
      <c r="N33" s="124">
        <f t="shared" si="17"/>
        <v>279590.53465388791</v>
      </c>
      <c r="O33" s="120">
        <f t="shared" si="4"/>
        <v>1776.8877610206325</v>
      </c>
      <c r="P33" s="42"/>
      <c r="Q33" s="42">
        <f t="shared" si="18"/>
        <v>281367.42241490853</v>
      </c>
      <c r="R33" s="135">
        <f t="shared" si="6"/>
        <v>281367.42241490853</v>
      </c>
      <c r="S33" s="135">
        <f t="shared" si="7"/>
        <v>281367.42241490853</v>
      </c>
      <c r="T33" s="121">
        <f t="shared" si="8"/>
        <v>3000</v>
      </c>
      <c r="U33" s="132">
        <f t="shared" si="9"/>
        <v>-1223.1122389793675</v>
      </c>
      <c r="V33" s="121">
        <f t="shared" si="16"/>
        <v>278367.42241490853</v>
      </c>
      <c r="W33" s="47"/>
      <c r="X33" s="125">
        <f t="shared" si="11"/>
        <v>19</v>
      </c>
      <c r="Y33" s="125">
        <f t="shared" si="14"/>
        <v>0</v>
      </c>
      <c r="Z33" s="153">
        <f t="shared" si="12"/>
        <v>0</v>
      </c>
      <c r="AA33" s="109"/>
    </row>
    <row r="34" spans="2:27" x14ac:dyDescent="0.25">
      <c r="B34" s="47"/>
      <c r="C34" s="51">
        <v>26</v>
      </c>
      <c r="D34" s="51">
        <v>31</v>
      </c>
      <c r="E34" s="51"/>
      <c r="F34" s="53">
        <v>5.9986788617886182</v>
      </c>
      <c r="G34" s="44">
        <f t="shared" si="0"/>
        <v>7.6986788617886184</v>
      </c>
      <c r="J34" s="39">
        <f t="shared" si="15"/>
        <v>0</v>
      </c>
      <c r="K34" s="40">
        <v>26146</v>
      </c>
      <c r="L34" s="54" t="str">
        <f t="shared" si="1"/>
        <v>.</v>
      </c>
      <c r="M34" s="58">
        <f t="shared" si="2"/>
        <v>0</v>
      </c>
      <c r="N34" s="124">
        <f t="shared" si="17"/>
        <v>278367.42241490853</v>
      </c>
      <c r="O34" s="120">
        <f t="shared" si="4"/>
        <v>1820.1343318751624</v>
      </c>
      <c r="P34" s="42"/>
      <c r="Q34" s="42">
        <f t="shared" si="18"/>
        <v>280187.55674678372</v>
      </c>
      <c r="R34" s="135">
        <f t="shared" si="6"/>
        <v>280187.55674678372</v>
      </c>
      <c r="S34" s="135">
        <f t="shared" si="7"/>
        <v>280187.55674678372</v>
      </c>
      <c r="T34" s="121">
        <f t="shared" si="8"/>
        <v>3000</v>
      </c>
      <c r="U34" s="132">
        <f t="shared" si="9"/>
        <v>-1179.8656681248376</v>
      </c>
      <c r="V34" s="121">
        <f t="shared" si="16"/>
        <v>277187.55674678372</v>
      </c>
      <c r="W34" s="47"/>
      <c r="X34" s="125">
        <f t="shared" si="11"/>
        <v>20</v>
      </c>
      <c r="Y34" s="125">
        <f t="shared" si="14"/>
        <v>0</v>
      </c>
      <c r="Z34" s="153">
        <f t="shared" si="12"/>
        <v>0</v>
      </c>
      <c r="AA34" s="109"/>
    </row>
    <row r="35" spans="2:27" x14ac:dyDescent="0.25">
      <c r="B35" s="47"/>
      <c r="C35" s="51">
        <v>27</v>
      </c>
      <c r="D35" s="51">
        <v>30</v>
      </c>
      <c r="E35" s="51"/>
      <c r="F35" s="53">
        <v>5.9911855670103096</v>
      </c>
      <c r="G35" s="44">
        <f t="shared" si="0"/>
        <v>7.6911855670103098</v>
      </c>
      <c r="J35" s="39">
        <f t="shared" si="15"/>
        <v>0</v>
      </c>
      <c r="K35" s="40">
        <v>26177</v>
      </c>
      <c r="L35" s="54" t="str">
        <f t="shared" si="1"/>
        <v>.</v>
      </c>
      <c r="M35" s="58">
        <f t="shared" si="2"/>
        <v>0</v>
      </c>
      <c r="N35" s="124">
        <f t="shared" si="17"/>
        <v>277187.55674678372</v>
      </c>
      <c r="O35" s="120">
        <f t="shared" si="4"/>
        <v>1752.2473444978473</v>
      </c>
      <c r="P35" s="42"/>
      <c r="Q35" s="42">
        <f t="shared" si="18"/>
        <v>278939.80409128155</v>
      </c>
      <c r="R35" s="135">
        <f t="shared" si="6"/>
        <v>278939.80409128155</v>
      </c>
      <c r="S35" s="135">
        <f t="shared" si="7"/>
        <v>278939.80409128155</v>
      </c>
      <c r="T35" s="121">
        <f t="shared" si="8"/>
        <v>3000</v>
      </c>
      <c r="U35" s="132">
        <f t="shared" si="9"/>
        <v>-1247.7526555021527</v>
      </c>
      <c r="V35" s="121">
        <f t="shared" si="16"/>
        <v>275939.80409128155</v>
      </c>
      <c r="W35" s="47"/>
      <c r="X35" s="125">
        <f t="shared" si="11"/>
        <v>21</v>
      </c>
      <c r="Y35" s="125">
        <f t="shared" si="14"/>
        <v>0</v>
      </c>
      <c r="Z35" s="153">
        <f t="shared" si="12"/>
        <v>0</v>
      </c>
      <c r="AA35" s="109"/>
    </row>
    <row r="36" spans="2:27" x14ac:dyDescent="0.25">
      <c r="B36" s="47"/>
      <c r="C36" s="47">
        <v>28</v>
      </c>
      <c r="D36" s="51">
        <v>31</v>
      </c>
      <c r="E36" s="51"/>
      <c r="F36" s="53">
        <v>5.9499999999999993</v>
      </c>
      <c r="G36" s="44">
        <f t="shared" si="0"/>
        <v>7.6499999999999995</v>
      </c>
      <c r="J36" s="39">
        <f t="shared" si="15"/>
        <v>0</v>
      </c>
      <c r="K36" s="40">
        <v>26207</v>
      </c>
      <c r="L36" s="54" t="str">
        <f t="shared" si="1"/>
        <v>.</v>
      </c>
      <c r="M36" s="58">
        <f t="shared" si="2"/>
        <v>0</v>
      </c>
      <c r="N36" s="124">
        <f t="shared" si="17"/>
        <v>275939.80409128155</v>
      </c>
      <c r="O36" s="120">
        <f t="shared" si="4"/>
        <v>1792.8527271300661</v>
      </c>
      <c r="P36" s="42"/>
      <c r="Q36" s="42">
        <f t="shared" si="18"/>
        <v>277732.6568184116</v>
      </c>
      <c r="R36" s="135">
        <f t="shared" si="6"/>
        <v>277732.6568184116</v>
      </c>
      <c r="S36" s="135">
        <f t="shared" si="7"/>
        <v>277732.6568184116</v>
      </c>
      <c r="T36" s="121">
        <f t="shared" si="8"/>
        <v>3000</v>
      </c>
      <c r="U36" s="132">
        <f t="shared" si="9"/>
        <v>-1207.1472728699339</v>
      </c>
      <c r="V36" s="121">
        <f t="shared" si="16"/>
        <v>274732.6568184116</v>
      </c>
      <c r="W36" s="47"/>
      <c r="X36" s="125">
        <f t="shared" si="11"/>
        <v>22</v>
      </c>
      <c r="Y36" s="125">
        <f t="shared" si="14"/>
        <v>0</v>
      </c>
      <c r="Z36" s="153">
        <f t="shared" si="12"/>
        <v>0</v>
      </c>
      <c r="AA36" s="109"/>
    </row>
    <row r="37" spans="2:27" x14ac:dyDescent="0.25">
      <c r="B37" s="47"/>
      <c r="C37" s="51">
        <v>29</v>
      </c>
      <c r="D37" s="51">
        <v>30</v>
      </c>
      <c r="E37" s="51"/>
      <c r="F37" s="53">
        <v>5.7905544147843937</v>
      </c>
      <c r="G37" s="44">
        <f t="shared" si="0"/>
        <v>7.4905544147843939</v>
      </c>
      <c r="J37" s="39">
        <f t="shared" si="15"/>
        <v>0</v>
      </c>
      <c r="K37" s="40">
        <v>26238</v>
      </c>
      <c r="L37" s="54" t="str">
        <f t="shared" si="1"/>
        <v>.</v>
      </c>
      <c r="M37" s="58">
        <f t="shared" si="2"/>
        <v>0</v>
      </c>
      <c r="N37" s="124">
        <f t="shared" si="17"/>
        <v>274732.6568184116</v>
      </c>
      <c r="O37" s="120">
        <f t="shared" si="4"/>
        <v>1691.4245880136427</v>
      </c>
      <c r="P37" s="42"/>
      <c r="Q37" s="42">
        <f t="shared" si="18"/>
        <v>276424.08140642522</v>
      </c>
      <c r="R37" s="135">
        <f t="shared" si="6"/>
        <v>276424.08140642522</v>
      </c>
      <c r="S37" s="135">
        <f t="shared" si="7"/>
        <v>276424.08140642522</v>
      </c>
      <c r="T37" s="121">
        <f t="shared" si="8"/>
        <v>3000</v>
      </c>
      <c r="U37" s="132">
        <f t="shared" si="9"/>
        <v>-1308.5754119863573</v>
      </c>
      <c r="V37" s="121">
        <f t="shared" si="16"/>
        <v>273424.08140642522</v>
      </c>
      <c r="W37" s="47"/>
      <c r="X37" s="125">
        <f t="shared" si="11"/>
        <v>23</v>
      </c>
      <c r="Y37" s="125">
        <f t="shared" si="14"/>
        <v>0</v>
      </c>
      <c r="Z37" s="153">
        <f t="shared" si="12"/>
        <v>0</v>
      </c>
      <c r="AA37" s="109"/>
    </row>
    <row r="38" spans="2:27" x14ac:dyDescent="0.25">
      <c r="B38" s="47"/>
      <c r="C38" s="51">
        <v>30</v>
      </c>
      <c r="D38" s="51">
        <v>31</v>
      </c>
      <c r="E38" s="51"/>
      <c r="F38" s="53">
        <v>5.1167573449401527</v>
      </c>
      <c r="G38" s="44">
        <f t="shared" si="0"/>
        <v>6.8167573449401528</v>
      </c>
      <c r="I38" s="96">
        <f>SUM(G27:G38)/12</f>
        <v>7.8318508447195301</v>
      </c>
      <c r="J38" s="39">
        <f t="shared" si="15"/>
        <v>0</v>
      </c>
      <c r="K38" s="40">
        <v>26268</v>
      </c>
      <c r="L38" s="54" t="str">
        <f t="shared" si="1"/>
        <v>.</v>
      </c>
      <c r="M38" s="58">
        <f t="shared" si="2"/>
        <v>0</v>
      </c>
      <c r="N38" s="124">
        <f t="shared" si="17"/>
        <v>273424.08140642522</v>
      </c>
      <c r="O38" s="120">
        <f t="shared" si="4"/>
        <v>1583.0091526447577</v>
      </c>
      <c r="P38" s="42"/>
      <c r="Q38" s="42">
        <f t="shared" si="18"/>
        <v>275007.09055907</v>
      </c>
      <c r="R38" s="135">
        <f t="shared" si="6"/>
        <v>275007.09055907</v>
      </c>
      <c r="S38" s="135">
        <f t="shared" si="7"/>
        <v>275007.09055907</v>
      </c>
      <c r="T38" s="121">
        <f t="shared" si="8"/>
        <v>3000</v>
      </c>
      <c r="U38" s="132">
        <f t="shared" si="9"/>
        <v>-1416.9908473552423</v>
      </c>
      <c r="V38" s="121">
        <f t="shared" si="16"/>
        <v>272007.09055907</v>
      </c>
      <c r="W38" s="47"/>
      <c r="X38" s="125">
        <f t="shared" si="11"/>
        <v>24</v>
      </c>
      <c r="Y38" s="125">
        <f t="shared" si="14"/>
        <v>0</v>
      </c>
      <c r="Z38" s="153">
        <f t="shared" si="12"/>
        <v>0</v>
      </c>
      <c r="AA38" s="109"/>
    </row>
    <row r="39" spans="2:27" x14ac:dyDescent="0.25">
      <c r="B39" s="47"/>
      <c r="C39" s="47">
        <v>31</v>
      </c>
      <c r="D39" s="51">
        <v>31</v>
      </c>
      <c r="E39" s="51"/>
      <c r="F39" s="53">
        <v>5.3187214611872147</v>
      </c>
      <c r="G39" s="44">
        <f t="shared" si="0"/>
        <v>7.0187214611872148</v>
      </c>
      <c r="H39" s="39">
        <f>H27+1</f>
        <v>1972</v>
      </c>
      <c r="J39" s="39">
        <f t="shared" si="15"/>
        <v>0</v>
      </c>
      <c r="K39" s="40">
        <v>26299</v>
      </c>
      <c r="L39" s="54" t="str">
        <f t="shared" si="1"/>
        <v>.</v>
      </c>
      <c r="M39" s="58">
        <f t="shared" si="2"/>
        <v>0</v>
      </c>
      <c r="N39" s="124">
        <f t="shared" si="17"/>
        <v>272007.09055907</v>
      </c>
      <c r="O39" s="120">
        <f t="shared" si="4"/>
        <v>1621.4630719770739</v>
      </c>
      <c r="P39" s="42"/>
      <c r="Q39" s="42">
        <f t="shared" si="18"/>
        <v>273628.55363104708</v>
      </c>
      <c r="R39" s="135">
        <f t="shared" si="6"/>
        <v>273628.55363104708</v>
      </c>
      <c r="S39" s="135">
        <f t="shared" si="7"/>
        <v>273628.55363104708</v>
      </c>
      <c r="T39" s="121">
        <f t="shared" si="8"/>
        <v>3000</v>
      </c>
      <c r="U39" s="132">
        <f t="shared" si="9"/>
        <v>-1378.5369280229261</v>
      </c>
      <c r="V39" s="121">
        <f t="shared" si="16"/>
        <v>270628.55363104708</v>
      </c>
      <c r="W39" s="47"/>
      <c r="X39" s="125">
        <f t="shared" si="11"/>
        <v>25</v>
      </c>
      <c r="Y39" s="125">
        <f t="shared" si="14"/>
        <v>0</v>
      </c>
      <c r="Z39" s="153">
        <f t="shared" si="12"/>
        <v>0</v>
      </c>
      <c r="AA39" s="109"/>
    </row>
    <row r="40" spans="2:27" x14ac:dyDescent="0.25">
      <c r="B40" s="47"/>
      <c r="C40" s="51">
        <v>32</v>
      </c>
      <c r="D40" s="51">
        <v>28.25</v>
      </c>
      <c r="E40" s="51"/>
      <c r="F40" s="53">
        <v>5.2867215041128084</v>
      </c>
      <c r="G40" s="44">
        <f t="shared" si="0"/>
        <v>6.9867215041128086</v>
      </c>
      <c r="J40" s="39">
        <f t="shared" si="15"/>
        <v>0</v>
      </c>
      <c r="K40" s="40">
        <v>26330</v>
      </c>
      <c r="L40" s="54" t="str">
        <f t="shared" si="1"/>
        <v>.</v>
      </c>
      <c r="M40" s="58">
        <f t="shared" si="2"/>
        <v>0</v>
      </c>
      <c r="N40" s="124">
        <f t="shared" si="17"/>
        <v>270628.55363104708</v>
      </c>
      <c r="O40" s="120">
        <f t="shared" si="4"/>
        <v>1463.4323005941853</v>
      </c>
      <c r="P40" s="42"/>
      <c r="Q40" s="42">
        <f t="shared" si="18"/>
        <v>272091.98593164125</v>
      </c>
      <c r="R40" s="135">
        <f t="shared" si="6"/>
        <v>272091.98593164125</v>
      </c>
      <c r="S40" s="135">
        <f t="shared" si="7"/>
        <v>272091.98593164125</v>
      </c>
      <c r="T40" s="121">
        <f t="shared" si="8"/>
        <v>3000</v>
      </c>
      <c r="U40" s="132">
        <f t="shared" si="9"/>
        <v>-1536.5676994058147</v>
      </c>
      <c r="V40" s="121">
        <f t="shared" si="16"/>
        <v>269091.98593164125</v>
      </c>
      <c r="W40" s="47"/>
      <c r="X40" s="125">
        <f t="shared" si="11"/>
        <v>26</v>
      </c>
      <c r="Y40" s="125">
        <f t="shared" si="14"/>
        <v>0</v>
      </c>
      <c r="Z40" s="153">
        <f t="shared" si="12"/>
        <v>0</v>
      </c>
      <c r="AA40" s="109"/>
    </row>
    <row r="41" spans="2:27" x14ac:dyDescent="0.25">
      <c r="B41" s="47"/>
      <c r="C41" s="51">
        <v>33</v>
      </c>
      <c r="D41" s="51">
        <v>31</v>
      </c>
      <c r="E41" s="51"/>
      <c r="F41" s="53">
        <v>5.0075581395348836</v>
      </c>
      <c r="G41" s="44">
        <f t="shared" si="0"/>
        <v>6.7075581395348838</v>
      </c>
      <c r="J41" s="39">
        <f t="shared" si="15"/>
        <v>0</v>
      </c>
      <c r="K41" s="40">
        <v>26359</v>
      </c>
      <c r="L41" s="54" t="str">
        <f t="shared" si="1"/>
        <v>.</v>
      </c>
      <c r="M41" s="58">
        <f t="shared" si="2"/>
        <v>0</v>
      </c>
      <c r="N41" s="124">
        <f t="shared" si="17"/>
        <v>269091.98593164125</v>
      </c>
      <c r="O41" s="120">
        <f t="shared" si="4"/>
        <v>1532.9713522219447</v>
      </c>
      <c r="P41" s="42"/>
      <c r="Q41" s="42">
        <f t="shared" si="18"/>
        <v>270624.95728386322</v>
      </c>
      <c r="R41" s="135">
        <f t="shared" si="6"/>
        <v>270624.95728386322</v>
      </c>
      <c r="S41" s="135">
        <f t="shared" si="7"/>
        <v>270624.95728386322</v>
      </c>
      <c r="T41" s="121">
        <f t="shared" ref="T41:T72" si="19">IF(O41&gt;0,$F$4,0)</f>
        <v>3000</v>
      </c>
      <c r="U41" s="132">
        <f t="shared" si="9"/>
        <v>-1467.0286477780553</v>
      </c>
      <c r="V41" s="121">
        <f t="shared" si="16"/>
        <v>267624.95728386322</v>
      </c>
      <c r="W41" s="47"/>
      <c r="X41" s="125">
        <f t="shared" si="11"/>
        <v>27</v>
      </c>
      <c r="Y41" s="125">
        <f t="shared" si="14"/>
        <v>0</v>
      </c>
      <c r="Z41" s="153">
        <f t="shared" si="12"/>
        <v>0</v>
      </c>
      <c r="AA41" s="109"/>
    </row>
    <row r="42" spans="2:27" x14ac:dyDescent="0.25">
      <c r="B42" s="47"/>
      <c r="C42" s="47">
        <v>34</v>
      </c>
      <c r="D42" s="51">
        <v>30</v>
      </c>
      <c r="E42" s="51"/>
      <c r="F42" s="53">
        <v>4.9115720524017465</v>
      </c>
      <c r="G42" s="44">
        <f t="shared" si="0"/>
        <v>6.6115720524017467</v>
      </c>
      <c r="J42" s="39">
        <f t="shared" si="15"/>
        <v>0</v>
      </c>
      <c r="K42" s="40">
        <v>26390</v>
      </c>
      <c r="L42" s="54" t="str">
        <f t="shared" si="1"/>
        <v>.</v>
      </c>
      <c r="M42" s="58">
        <f t="shared" si="2"/>
        <v>0</v>
      </c>
      <c r="N42" s="124">
        <f t="shared" si="17"/>
        <v>267624.95728386322</v>
      </c>
      <c r="O42" s="120">
        <f t="shared" si="4"/>
        <v>1454.3191957012614</v>
      </c>
      <c r="P42" s="42"/>
      <c r="Q42" s="42">
        <f t="shared" si="18"/>
        <v>269079.27647956449</v>
      </c>
      <c r="R42" s="135">
        <f t="shared" si="6"/>
        <v>269079.27647956449</v>
      </c>
      <c r="S42" s="135">
        <f t="shared" si="7"/>
        <v>269079.27647956449</v>
      </c>
      <c r="T42" s="121">
        <f t="shared" si="19"/>
        <v>3000</v>
      </c>
      <c r="U42" s="132">
        <f t="shared" si="9"/>
        <v>-1545.6808042987386</v>
      </c>
      <c r="V42" s="121">
        <f t="shared" si="16"/>
        <v>266079.27647956449</v>
      </c>
      <c r="W42" s="47"/>
      <c r="X42" s="125">
        <f t="shared" si="11"/>
        <v>28</v>
      </c>
      <c r="Y42" s="125">
        <f t="shared" si="14"/>
        <v>0</v>
      </c>
      <c r="Z42" s="153">
        <f t="shared" si="12"/>
        <v>0</v>
      </c>
      <c r="AA42" s="109"/>
    </row>
    <row r="43" spans="2:27" x14ac:dyDescent="0.25">
      <c r="B43" s="47"/>
      <c r="C43" s="51">
        <v>35</v>
      </c>
      <c r="D43" s="51">
        <v>31</v>
      </c>
      <c r="E43" s="51"/>
      <c r="F43" s="53">
        <v>4.6272552783109395</v>
      </c>
      <c r="G43" s="44">
        <f t="shared" si="0"/>
        <v>6.3272552783109397</v>
      </c>
      <c r="J43" s="39">
        <f t="shared" si="15"/>
        <v>0</v>
      </c>
      <c r="K43" s="40">
        <v>26420</v>
      </c>
      <c r="L43" s="54" t="str">
        <f t="shared" si="1"/>
        <v>.</v>
      </c>
      <c r="M43" s="58">
        <f t="shared" si="2"/>
        <v>0</v>
      </c>
      <c r="N43" s="124">
        <f t="shared" si="17"/>
        <v>266079.27647956449</v>
      </c>
      <c r="O43" s="120">
        <f t="shared" si="4"/>
        <v>1429.8656631010656</v>
      </c>
      <c r="P43" s="42"/>
      <c r="Q43" s="42">
        <f t="shared" si="18"/>
        <v>267509.14214266557</v>
      </c>
      <c r="R43" s="135">
        <f t="shared" si="6"/>
        <v>267509.14214266557</v>
      </c>
      <c r="S43" s="135">
        <f t="shared" si="7"/>
        <v>267509.14214266557</v>
      </c>
      <c r="T43" s="121">
        <f t="shared" si="19"/>
        <v>3000</v>
      </c>
      <c r="U43" s="132">
        <f t="shared" si="9"/>
        <v>-1570.1343368989344</v>
      </c>
      <c r="V43" s="121">
        <f t="shared" si="16"/>
        <v>264509.14214266557</v>
      </c>
      <c r="W43" s="47"/>
      <c r="X43" s="125">
        <f t="shared" si="11"/>
        <v>29</v>
      </c>
      <c r="Y43" s="125">
        <f t="shared" si="14"/>
        <v>0</v>
      </c>
      <c r="Z43" s="153">
        <f t="shared" si="12"/>
        <v>0</v>
      </c>
      <c r="AA43" s="109"/>
    </row>
    <row r="44" spans="2:27" x14ac:dyDescent="0.25">
      <c r="B44" s="109"/>
      <c r="C44" s="110">
        <v>36</v>
      </c>
      <c r="D44" s="110">
        <v>30</v>
      </c>
      <c r="E44" s="110"/>
      <c r="F44" s="111">
        <v>5.1553605313092978</v>
      </c>
      <c r="G44" s="112">
        <f t="shared" si="0"/>
        <v>6.855360531309298</v>
      </c>
      <c r="H44" s="113"/>
      <c r="I44" s="113"/>
      <c r="J44" s="113">
        <f t="shared" si="15"/>
        <v>0</v>
      </c>
      <c r="K44" s="114">
        <v>26451</v>
      </c>
      <c r="L44" s="54" t="str">
        <f t="shared" si="1"/>
        <v>.</v>
      </c>
      <c r="M44" s="58">
        <f t="shared" si="2"/>
        <v>0</v>
      </c>
      <c r="N44" s="124">
        <f t="shared" si="17"/>
        <v>264509.14214266557</v>
      </c>
      <c r="O44" s="120">
        <f t="shared" si="4"/>
        <v>1490.3881094920359</v>
      </c>
      <c r="P44" s="115">
        <f>SUM(O33:O44)</f>
        <v>19408.995598269677</v>
      </c>
      <c r="Q44" s="42">
        <f t="shared" si="18"/>
        <v>265999.53025215759</v>
      </c>
      <c r="R44" s="135">
        <f t="shared" si="6"/>
        <v>265999.53025215759</v>
      </c>
      <c r="S44" s="135">
        <f t="shared" si="7"/>
        <v>265999.53025215759</v>
      </c>
      <c r="T44" s="121">
        <f t="shared" si="19"/>
        <v>3000</v>
      </c>
      <c r="U44" s="132">
        <f t="shared" si="9"/>
        <v>-1509.6118905079641</v>
      </c>
      <c r="V44" s="121">
        <f t="shared" si="16"/>
        <v>262999.53025215759</v>
      </c>
      <c r="W44" s="47"/>
      <c r="X44" s="125">
        <f t="shared" si="11"/>
        <v>30</v>
      </c>
      <c r="Y44" s="125">
        <f t="shared" si="14"/>
        <v>0</v>
      </c>
      <c r="Z44" s="153">
        <f t="shared" si="12"/>
        <v>0</v>
      </c>
      <c r="AA44" s="109"/>
    </row>
    <row r="45" spans="2:27" x14ac:dyDescent="0.25">
      <c r="B45" s="47">
        <f>B33+1</f>
        <v>4</v>
      </c>
      <c r="C45" s="47">
        <v>37</v>
      </c>
      <c r="D45" s="51">
        <v>31</v>
      </c>
      <c r="E45" s="51"/>
      <c r="F45" s="53">
        <v>3.905068226120858</v>
      </c>
      <c r="G45" s="44">
        <f t="shared" si="0"/>
        <v>5.6050682261208582</v>
      </c>
      <c r="J45" s="39">
        <f t="shared" si="15"/>
        <v>0</v>
      </c>
      <c r="K45" s="40">
        <v>26481</v>
      </c>
      <c r="L45" s="54" t="str">
        <f t="shared" si="1"/>
        <v>.</v>
      </c>
      <c r="M45" s="58">
        <f t="shared" si="2"/>
        <v>0</v>
      </c>
      <c r="N45" s="124">
        <f t="shared" si="17"/>
        <v>262999.53025215759</v>
      </c>
      <c r="O45" s="120">
        <f t="shared" si="4"/>
        <v>1252.0010856310541</v>
      </c>
      <c r="P45" s="42"/>
      <c r="Q45" s="42">
        <f t="shared" si="18"/>
        <v>264251.53133778862</v>
      </c>
      <c r="R45" s="135">
        <f t="shared" si="6"/>
        <v>264251.53133778862</v>
      </c>
      <c r="S45" s="135">
        <f t="shared" si="7"/>
        <v>264251.53133778862</v>
      </c>
      <c r="T45" s="121">
        <f t="shared" si="19"/>
        <v>3000</v>
      </c>
      <c r="U45" s="132">
        <f t="shared" si="9"/>
        <v>-1747.9989143689459</v>
      </c>
      <c r="V45" s="121">
        <f t="shared" si="16"/>
        <v>261251.53133778862</v>
      </c>
      <c r="W45" s="47"/>
      <c r="X45" s="125">
        <f t="shared" si="11"/>
        <v>31</v>
      </c>
      <c r="Y45" s="125">
        <f t="shared" si="14"/>
        <v>0</v>
      </c>
      <c r="Z45" s="153">
        <f t="shared" si="12"/>
        <v>0</v>
      </c>
      <c r="AA45" s="109"/>
    </row>
    <row r="46" spans="2:27" x14ac:dyDescent="0.25">
      <c r="B46" s="47"/>
      <c r="C46" s="51">
        <v>38</v>
      </c>
      <c r="D46" s="51">
        <v>31</v>
      </c>
      <c r="E46" s="51"/>
      <c r="F46" s="53">
        <v>4.6933062880324545</v>
      </c>
      <c r="G46" s="44">
        <f t="shared" si="0"/>
        <v>6.3933062880324547</v>
      </c>
      <c r="J46" s="39">
        <f t="shared" si="15"/>
        <v>0</v>
      </c>
      <c r="K46" s="40">
        <v>26512</v>
      </c>
      <c r="L46" s="54" t="str">
        <f t="shared" si="1"/>
        <v>.</v>
      </c>
      <c r="M46" s="58">
        <f t="shared" si="2"/>
        <v>0</v>
      </c>
      <c r="N46" s="124">
        <f t="shared" si="17"/>
        <v>261251.53133778862</v>
      </c>
      <c r="O46" s="120">
        <f t="shared" si="4"/>
        <v>1418.5778849276642</v>
      </c>
      <c r="P46" s="42"/>
      <c r="Q46" s="42">
        <f t="shared" si="18"/>
        <v>262670.1092227163</v>
      </c>
      <c r="R46" s="135">
        <f t="shared" si="6"/>
        <v>262670.1092227163</v>
      </c>
      <c r="S46" s="135">
        <f t="shared" si="7"/>
        <v>262670.1092227163</v>
      </c>
      <c r="T46" s="121">
        <f t="shared" si="19"/>
        <v>3000</v>
      </c>
      <c r="U46" s="132">
        <f t="shared" si="9"/>
        <v>-1581.4221150723358</v>
      </c>
      <c r="V46" s="121">
        <f t="shared" si="16"/>
        <v>259670.1092227163</v>
      </c>
      <c r="W46" s="47"/>
      <c r="X46" s="125">
        <f t="shared" si="11"/>
        <v>32</v>
      </c>
      <c r="Y46" s="125">
        <f t="shared" si="14"/>
        <v>0</v>
      </c>
      <c r="Z46" s="153">
        <f t="shared" si="12"/>
        <v>0</v>
      </c>
      <c r="AA46" s="109"/>
    </row>
    <row r="47" spans="2:27" x14ac:dyDescent="0.25">
      <c r="B47" s="47"/>
      <c r="C47" s="51">
        <v>39</v>
      </c>
      <c r="D47" s="51">
        <v>30</v>
      </c>
      <c r="E47" s="51"/>
      <c r="F47" s="53">
        <v>4.8911042944785281</v>
      </c>
      <c r="G47" s="44">
        <f t="shared" si="0"/>
        <v>6.5911042944785283</v>
      </c>
      <c r="J47" s="39">
        <f t="shared" si="15"/>
        <v>0</v>
      </c>
      <c r="K47" s="40">
        <v>26543</v>
      </c>
      <c r="L47" s="54" t="str">
        <f t="shared" si="1"/>
        <v>.</v>
      </c>
      <c r="M47" s="58">
        <f t="shared" si="2"/>
        <v>0</v>
      </c>
      <c r="N47" s="124">
        <f t="shared" si="17"/>
        <v>259670.1092227163</v>
      </c>
      <c r="O47" s="120">
        <f t="shared" si="4"/>
        <v>1406.7228263388113</v>
      </c>
      <c r="P47" s="42"/>
      <c r="Q47" s="42">
        <f t="shared" si="18"/>
        <v>261076.83204905511</v>
      </c>
      <c r="R47" s="135">
        <f t="shared" si="6"/>
        <v>261076.83204905511</v>
      </c>
      <c r="S47" s="135">
        <f t="shared" si="7"/>
        <v>261076.83204905511</v>
      </c>
      <c r="T47" s="121">
        <f t="shared" si="19"/>
        <v>3000</v>
      </c>
      <c r="U47" s="132">
        <f t="shared" si="9"/>
        <v>-1593.2771736611887</v>
      </c>
      <c r="V47" s="121">
        <f t="shared" si="16"/>
        <v>258076.83204905511</v>
      </c>
      <c r="W47" s="47"/>
      <c r="X47" s="125">
        <f t="shared" si="11"/>
        <v>33</v>
      </c>
      <c r="Y47" s="125">
        <f t="shared" si="14"/>
        <v>0</v>
      </c>
      <c r="Z47" s="153">
        <f t="shared" si="12"/>
        <v>0</v>
      </c>
      <c r="AA47" s="109"/>
    </row>
    <row r="48" spans="2:27" x14ac:dyDescent="0.25">
      <c r="B48" s="47"/>
      <c r="C48" s="47">
        <v>40</v>
      </c>
      <c r="D48" s="51">
        <v>31</v>
      </c>
      <c r="E48" s="51"/>
      <c r="F48" s="53">
        <v>4.0995947315096251</v>
      </c>
      <c r="G48" s="44">
        <f t="shared" si="0"/>
        <v>5.7995947315096252</v>
      </c>
      <c r="J48" s="39">
        <f t="shared" si="15"/>
        <v>0</v>
      </c>
      <c r="K48" s="40">
        <v>26573</v>
      </c>
      <c r="L48" s="54" t="str">
        <f t="shared" si="1"/>
        <v>.</v>
      </c>
      <c r="M48" s="58">
        <f t="shared" si="2"/>
        <v>0</v>
      </c>
      <c r="N48" s="124">
        <f t="shared" si="17"/>
        <v>258076.83204905511</v>
      </c>
      <c r="O48" s="120">
        <f t="shared" si="4"/>
        <v>1271.2047150621431</v>
      </c>
      <c r="P48" s="42"/>
      <c r="Q48" s="42">
        <f t="shared" si="18"/>
        <v>259348.03676411725</v>
      </c>
      <c r="R48" s="135">
        <f t="shared" si="6"/>
        <v>259348.03676411725</v>
      </c>
      <c r="S48" s="135">
        <f t="shared" si="7"/>
        <v>259348.03676411725</v>
      </c>
      <c r="T48" s="121">
        <f t="shared" si="19"/>
        <v>3000</v>
      </c>
      <c r="U48" s="132">
        <f t="shared" si="9"/>
        <v>-1728.7952849378569</v>
      </c>
      <c r="V48" s="121">
        <f t="shared" si="16"/>
        <v>256348.03676411725</v>
      </c>
      <c r="W48" s="47"/>
      <c r="X48" s="125">
        <f t="shared" si="11"/>
        <v>34</v>
      </c>
      <c r="Y48" s="125">
        <f t="shared" si="14"/>
        <v>0</v>
      </c>
      <c r="Z48" s="153">
        <f t="shared" si="12"/>
        <v>0</v>
      </c>
      <c r="AA48" s="109"/>
    </row>
    <row r="49" spans="2:27" x14ac:dyDescent="0.25">
      <c r="B49" s="47"/>
      <c r="C49" s="51">
        <v>41</v>
      </c>
      <c r="D49" s="51">
        <v>30</v>
      </c>
      <c r="E49" s="51"/>
      <c r="F49" s="53">
        <v>4.5971115537848615</v>
      </c>
      <c r="G49" s="44">
        <f t="shared" si="0"/>
        <v>6.2971115537848616</v>
      </c>
      <c r="J49" s="39">
        <f t="shared" si="15"/>
        <v>0</v>
      </c>
      <c r="K49" s="40">
        <v>26604</v>
      </c>
      <c r="L49" s="54" t="str">
        <f t="shared" si="1"/>
        <v>.</v>
      </c>
      <c r="M49" s="58">
        <f t="shared" si="2"/>
        <v>0</v>
      </c>
      <c r="N49" s="124">
        <f t="shared" si="17"/>
        <v>256348.03676411725</v>
      </c>
      <c r="O49" s="120">
        <f t="shared" si="4"/>
        <v>1326.7826170663473</v>
      </c>
      <c r="P49" s="42"/>
      <c r="Q49" s="42">
        <f t="shared" si="18"/>
        <v>257674.8193811836</v>
      </c>
      <c r="R49" s="135">
        <f t="shared" si="6"/>
        <v>257674.8193811836</v>
      </c>
      <c r="S49" s="135">
        <f t="shared" si="7"/>
        <v>257674.8193811836</v>
      </c>
      <c r="T49" s="121">
        <f t="shared" si="19"/>
        <v>3000</v>
      </c>
      <c r="U49" s="132">
        <f t="shared" si="9"/>
        <v>-1673.2173829336527</v>
      </c>
      <c r="V49" s="121">
        <f t="shared" si="16"/>
        <v>254674.8193811836</v>
      </c>
      <c r="W49" s="47"/>
      <c r="X49" s="125">
        <f t="shared" si="11"/>
        <v>35</v>
      </c>
      <c r="Y49" s="125">
        <f t="shared" si="14"/>
        <v>0</v>
      </c>
      <c r="Z49" s="153">
        <f t="shared" si="12"/>
        <v>0</v>
      </c>
      <c r="AA49" s="109"/>
    </row>
    <row r="50" spans="2:27" x14ac:dyDescent="0.25">
      <c r="B50" s="47"/>
      <c r="C50" s="51">
        <v>42</v>
      </c>
      <c r="D50" s="51">
        <v>31</v>
      </c>
      <c r="E50" s="51"/>
      <c r="F50" s="53">
        <v>3.9531126482213446</v>
      </c>
      <c r="G50" s="44">
        <f t="shared" si="0"/>
        <v>5.6531126482213443</v>
      </c>
      <c r="I50" s="96">
        <f>SUM(G39:G50)/12</f>
        <v>6.4038738924170469</v>
      </c>
      <c r="J50" s="39">
        <f t="shared" si="15"/>
        <v>0</v>
      </c>
      <c r="K50" s="40">
        <v>26634</v>
      </c>
      <c r="L50" s="54" t="str">
        <f t="shared" si="1"/>
        <v>.</v>
      </c>
      <c r="M50" s="58">
        <f t="shared" si="2"/>
        <v>0</v>
      </c>
      <c r="N50" s="124">
        <f t="shared" si="17"/>
        <v>254674.8193811836</v>
      </c>
      <c r="O50" s="120">
        <f t="shared" si="4"/>
        <v>1222.7635266149291</v>
      </c>
      <c r="P50" s="42"/>
      <c r="Q50" s="42">
        <f t="shared" si="18"/>
        <v>255897.58290779853</v>
      </c>
      <c r="R50" s="135">
        <f t="shared" si="6"/>
        <v>255897.58290779853</v>
      </c>
      <c r="S50" s="135">
        <f t="shared" si="7"/>
        <v>255897.58290779853</v>
      </c>
      <c r="T50" s="121">
        <f t="shared" si="19"/>
        <v>3000</v>
      </c>
      <c r="U50" s="132">
        <f t="shared" si="9"/>
        <v>-1777.2364733850709</v>
      </c>
      <c r="V50" s="121">
        <f t="shared" si="16"/>
        <v>252897.58290779853</v>
      </c>
      <c r="W50" s="47"/>
      <c r="X50" s="125">
        <f t="shared" si="11"/>
        <v>36</v>
      </c>
      <c r="Y50" s="125">
        <f t="shared" si="14"/>
        <v>0</v>
      </c>
      <c r="Z50" s="153">
        <f t="shared" si="12"/>
        <v>0</v>
      </c>
      <c r="AA50" s="109"/>
    </row>
    <row r="51" spans="2:27" x14ac:dyDescent="0.25">
      <c r="B51" s="47"/>
      <c r="C51" s="47">
        <v>43</v>
      </c>
      <c r="D51" s="51">
        <v>31</v>
      </c>
      <c r="E51" s="51"/>
      <c r="F51" s="53">
        <v>4.4120553359683798</v>
      </c>
      <c r="G51" s="44">
        <f t="shared" si="0"/>
        <v>6.11205533596838</v>
      </c>
      <c r="H51" s="39">
        <f>H39+1</f>
        <v>1973</v>
      </c>
      <c r="J51" s="39">
        <f t="shared" si="15"/>
        <v>0</v>
      </c>
      <c r="K51" s="40">
        <v>26665</v>
      </c>
      <c r="L51" s="54" t="str">
        <f t="shared" si="1"/>
        <v>.</v>
      </c>
      <c r="M51" s="58">
        <f t="shared" si="2"/>
        <v>0</v>
      </c>
      <c r="N51" s="124">
        <f t="shared" si="17"/>
        <v>252897.58290779853</v>
      </c>
      <c r="O51" s="120">
        <f t="shared" si="4"/>
        <v>1312.806702822427</v>
      </c>
      <c r="P51" s="42"/>
      <c r="Q51" s="42">
        <f t="shared" si="18"/>
        <v>254210.38961062094</v>
      </c>
      <c r="R51" s="135">
        <f t="shared" si="6"/>
        <v>254210.38961062094</v>
      </c>
      <c r="S51" s="135">
        <f t="shared" si="7"/>
        <v>254210.38961062094</v>
      </c>
      <c r="T51" s="121">
        <f t="shared" si="19"/>
        <v>3000</v>
      </c>
      <c r="U51" s="132">
        <f t="shared" si="9"/>
        <v>-1687.193297177573</v>
      </c>
      <c r="V51" s="121">
        <f t="shared" si="16"/>
        <v>251210.38961062094</v>
      </c>
      <c r="W51" s="47"/>
      <c r="X51" s="125">
        <f t="shared" si="11"/>
        <v>37</v>
      </c>
      <c r="Y51" s="125">
        <f t="shared" si="14"/>
        <v>0</v>
      </c>
      <c r="Z51" s="153">
        <f t="shared" si="12"/>
        <v>0</v>
      </c>
      <c r="AA51" s="109"/>
    </row>
    <row r="52" spans="2:27" x14ac:dyDescent="0.25">
      <c r="B52" s="47"/>
      <c r="C52" s="51">
        <v>44</v>
      </c>
      <c r="D52" s="51">
        <v>28.25</v>
      </c>
      <c r="E52" s="51"/>
      <c r="F52" s="53">
        <v>4.4219341974077766</v>
      </c>
      <c r="G52" s="44">
        <f t="shared" si="0"/>
        <v>6.1219341974077768</v>
      </c>
      <c r="J52" s="39">
        <f t="shared" si="15"/>
        <v>0</v>
      </c>
      <c r="K52" s="40">
        <v>26696</v>
      </c>
      <c r="L52" s="54" t="str">
        <f t="shared" si="1"/>
        <v>.</v>
      </c>
      <c r="M52" s="58">
        <f t="shared" si="2"/>
        <v>0</v>
      </c>
      <c r="N52" s="124">
        <f t="shared" si="17"/>
        <v>251210.38961062094</v>
      </c>
      <c r="O52" s="120">
        <f t="shared" si="4"/>
        <v>1190.2874155058716</v>
      </c>
      <c r="P52" s="42"/>
      <c r="Q52" s="42">
        <f t="shared" si="18"/>
        <v>252400.67702612682</v>
      </c>
      <c r="R52" s="135">
        <f t="shared" si="6"/>
        <v>252400.67702612682</v>
      </c>
      <c r="S52" s="135">
        <f t="shared" si="7"/>
        <v>252400.67702612682</v>
      </c>
      <c r="T52" s="121">
        <f t="shared" si="19"/>
        <v>3000</v>
      </c>
      <c r="U52" s="132">
        <f t="shared" si="9"/>
        <v>-1809.7125844941284</v>
      </c>
      <c r="V52" s="121">
        <f t="shared" si="16"/>
        <v>249400.67702612682</v>
      </c>
      <c r="W52" s="47"/>
      <c r="X52" s="125">
        <f t="shared" si="11"/>
        <v>38</v>
      </c>
      <c r="Y52" s="125">
        <f t="shared" si="14"/>
        <v>0</v>
      </c>
      <c r="Z52" s="153">
        <f t="shared" si="12"/>
        <v>0</v>
      </c>
      <c r="AA52" s="109"/>
    </row>
    <row r="53" spans="2:27" x14ac:dyDescent="0.25">
      <c r="B53" s="47"/>
      <c r="C53" s="51">
        <v>45</v>
      </c>
      <c r="D53" s="51">
        <v>31</v>
      </c>
      <c r="E53" s="51"/>
      <c r="F53" s="53">
        <v>4.7999005964214705</v>
      </c>
      <c r="G53" s="44">
        <f t="shared" si="0"/>
        <v>6.4999005964214707</v>
      </c>
      <c r="J53" s="39">
        <f t="shared" si="15"/>
        <v>0</v>
      </c>
      <c r="K53" s="40">
        <v>26724</v>
      </c>
      <c r="L53" s="54" t="str">
        <f t="shared" si="1"/>
        <v>.</v>
      </c>
      <c r="M53" s="58">
        <f t="shared" si="2"/>
        <v>0</v>
      </c>
      <c r="N53" s="124">
        <f t="shared" si="17"/>
        <v>249400.67702612682</v>
      </c>
      <c r="O53" s="120">
        <f t="shared" si="4"/>
        <v>1376.8073394479795</v>
      </c>
      <c r="P53" s="42"/>
      <c r="Q53" s="42">
        <f t="shared" si="18"/>
        <v>250777.48436557481</v>
      </c>
      <c r="R53" s="135">
        <f t="shared" si="6"/>
        <v>250777.48436557481</v>
      </c>
      <c r="S53" s="135">
        <f t="shared" si="7"/>
        <v>250777.48436557481</v>
      </c>
      <c r="T53" s="121">
        <f t="shared" si="19"/>
        <v>3000</v>
      </c>
      <c r="U53" s="132">
        <f t="shared" si="9"/>
        <v>-1623.1926605520205</v>
      </c>
      <c r="V53" s="121">
        <f t="shared" si="16"/>
        <v>247777.48436557481</v>
      </c>
      <c r="W53" s="47"/>
      <c r="X53" s="125">
        <f t="shared" si="11"/>
        <v>39</v>
      </c>
      <c r="Y53" s="125">
        <f t="shared" si="14"/>
        <v>0</v>
      </c>
      <c r="Z53" s="153">
        <f t="shared" si="12"/>
        <v>0</v>
      </c>
      <c r="AA53" s="109"/>
    </row>
    <row r="54" spans="2:27" x14ac:dyDescent="0.25">
      <c r="B54" s="47"/>
      <c r="C54" s="47">
        <v>46</v>
      </c>
      <c r="D54" s="51">
        <v>30</v>
      </c>
      <c r="E54" s="51"/>
      <c r="F54" s="53">
        <v>5.2639930252833471</v>
      </c>
      <c r="G54" s="44">
        <f t="shared" si="0"/>
        <v>6.9639930252833473</v>
      </c>
      <c r="J54" s="39">
        <f t="shared" si="15"/>
        <v>0</v>
      </c>
      <c r="K54" s="40">
        <v>26755</v>
      </c>
      <c r="L54" s="54" t="str">
        <f t="shared" si="1"/>
        <v>.</v>
      </c>
      <c r="M54" s="58">
        <f t="shared" si="2"/>
        <v>0</v>
      </c>
      <c r="N54" s="124">
        <f t="shared" si="17"/>
        <v>247777.48436557481</v>
      </c>
      <c r="O54" s="120">
        <f t="shared" si="4"/>
        <v>1418.2361695431098</v>
      </c>
      <c r="P54" s="42"/>
      <c r="Q54" s="42">
        <f t="shared" si="18"/>
        <v>249195.72053511793</v>
      </c>
      <c r="R54" s="135">
        <f t="shared" si="6"/>
        <v>249195.72053511793</v>
      </c>
      <c r="S54" s="135">
        <f t="shared" si="7"/>
        <v>249195.72053511793</v>
      </c>
      <c r="T54" s="121">
        <f t="shared" si="19"/>
        <v>3000</v>
      </c>
      <c r="U54" s="132">
        <f t="shared" si="9"/>
        <v>-1581.7638304568902</v>
      </c>
      <c r="V54" s="121">
        <f t="shared" si="16"/>
        <v>246195.72053511793</v>
      </c>
      <c r="W54" s="47"/>
      <c r="X54" s="125">
        <f t="shared" si="11"/>
        <v>40</v>
      </c>
      <c r="Y54" s="125">
        <f t="shared" si="14"/>
        <v>0</v>
      </c>
      <c r="Z54" s="153">
        <f t="shared" si="12"/>
        <v>0</v>
      </c>
      <c r="AA54" s="109"/>
    </row>
    <row r="55" spans="2:27" x14ac:dyDescent="0.25">
      <c r="B55" s="47"/>
      <c r="C55" s="51">
        <v>47</v>
      </c>
      <c r="D55" s="51">
        <v>31</v>
      </c>
      <c r="E55" s="51"/>
      <c r="F55" s="53">
        <v>5.1469879518072297</v>
      </c>
      <c r="G55" s="44">
        <f t="shared" si="0"/>
        <v>6.8469879518072299</v>
      </c>
      <c r="J55" s="39">
        <f t="shared" si="15"/>
        <v>0</v>
      </c>
      <c r="K55" s="40">
        <v>26785</v>
      </c>
      <c r="L55" s="54" t="str">
        <f t="shared" si="1"/>
        <v>.</v>
      </c>
      <c r="M55" s="58">
        <f t="shared" si="2"/>
        <v>0</v>
      </c>
      <c r="N55" s="124">
        <f t="shared" si="17"/>
        <v>246195.72053511793</v>
      </c>
      <c r="O55" s="120">
        <f t="shared" si="4"/>
        <v>1431.6896740001102</v>
      </c>
      <c r="P55" s="42"/>
      <c r="Q55" s="42">
        <f t="shared" si="18"/>
        <v>247627.41020911804</v>
      </c>
      <c r="R55" s="135">
        <f t="shared" si="6"/>
        <v>247627.41020911804</v>
      </c>
      <c r="S55" s="135">
        <f t="shared" si="7"/>
        <v>247627.41020911804</v>
      </c>
      <c r="T55" s="121">
        <f t="shared" si="19"/>
        <v>3000</v>
      </c>
      <c r="U55" s="132">
        <f t="shared" si="9"/>
        <v>-1568.3103259998898</v>
      </c>
      <c r="V55" s="121">
        <f t="shared" si="16"/>
        <v>244627.41020911804</v>
      </c>
      <c r="W55" s="47"/>
      <c r="X55" s="125">
        <f t="shared" si="11"/>
        <v>41</v>
      </c>
      <c r="Y55" s="125">
        <f t="shared" si="14"/>
        <v>0</v>
      </c>
      <c r="Z55" s="153">
        <f t="shared" si="12"/>
        <v>0</v>
      </c>
      <c r="AA55" s="109"/>
    </row>
    <row r="56" spans="2:27" x14ac:dyDescent="0.25">
      <c r="B56" s="109"/>
      <c r="C56" s="110">
        <v>48</v>
      </c>
      <c r="D56" s="110">
        <v>30</v>
      </c>
      <c r="E56" s="110"/>
      <c r="F56" s="111">
        <v>6.3490961677512665</v>
      </c>
      <c r="G56" s="112">
        <f t="shared" si="0"/>
        <v>8.0490961677512658</v>
      </c>
      <c r="H56" s="113"/>
      <c r="I56" s="113"/>
      <c r="J56" s="113">
        <f t="shared" si="15"/>
        <v>0</v>
      </c>
      <c r="K56" s="114">
        <v>26816</v>
      </c>
      <c r="L56" s="54" t="str">
        <f t="shared" si="1"/>
        <v>.</v>
      </c>
      <c r="M56" s="58">
        <f t="shared" si="2"/>
        <v>0</v>
      </c>
      <c r="N56" s="124">
        <f t="shared" si="17"/>
        <v>244627.41020911804</v>
      </c>
      <c r="O56" s="120">
        <f t="shared" si="4"/>
        <v>1618.380452088599</v>
      </c>
      <c r="P56" s="115">
        <f>SUM(O45:O56)</f>
        <v>16246.260409049048</v>
      </c>
      <c r="Q56" s="42">
        <f t="shared" si="18"/>
        <v>246245.79066120664</v>
      </c>
      <c r="R56" s="135">
        <f t="shared" si="6"/>
        <v>246245.79066120664</v>
      </c>
      <c r="S56" s="135">
        <f t="shared" si="7"/>
        <v>246245.79066120664</v>
      </c>
      <c r="T56" s="121">
        <f t="shared" si="19"/>
        <v>3000</v>
      </c>
      <c r="U56" s="132">
        <f t="shared" si="9"/>
        <v>-1381.619547911401</v>
      </c>
      <c r="V56" s="121">
        <f t="shared" si="16"/>
        <v>243245.79066120664</v>
      </c>
      <c r="W56" s="47"/>
      <c r="X56" s="125">
        <f t="shared" si="11"/>
        <v>42</v>
      </c>
      <c r="Y56" s="125">
        <f t="shared" si="14"/>
        <v>0</v>
      </c>
      <c r="Z56" s="153">
        <f t="shared" si="12"/>
        <v>0</v>
      </c>
      <c r="AA56" s="109"/>
    </row>
    <row r="57" spans="2:27" x14ac:dyDescent="0.25">
      <c r="B57" s="47">
        <f>B45+1</f>
        <v>5</v>
      </c>
      <c r="C57" s="47">
        <v>49</v>
      </c>
      <c r="D57" s="51">
        <v>31</v>
      </c>
      <c r="E57" s="51"/>
      <c r="F57" s="53">
        <v>6.4530007230657986</v>
      </c>
      <c r="G57" s="44">
        <f t="shared" si="0"/>
        <v>8.1530007230657979</v>
      </c>
      <c r="J57" s="39">
        <f t="shared" si="15"/>
        <v>0</v>
      </c>
      <c r="K57" s="40">
        <v>26846</v>
      </c>
      <c r="L57" s="54" t="str">
        <f t="shared" si="1"/>
        <v>.</v>
      </c>
      <c r="M57" s="58">
        <f t="shared" si="2"/>
        <v>0</v>
      </c>
      <c r="N57" s="124">
        <f t="shared" si="17"/>
        <v>243245.79066120664</v>
      </c>
      <c r="O57" s="120">
        <f t="shared" si="4"/>
        <v>1684.3472964780663</v>
      </c>
      <c r="P57" s="42"/>
      <c r="Q57" s="42">
        <f t="shared" si="18"/>
        <v>244930.1379576847</v>
      </c>
      <c r="R57" s="135">
        <f t="shared" si="6"/>
        <v>244930.1379576847</v>
      </c>
      <c r="S57" s="135">
        <f t="shared" si="7"/>
        <v>244930.1379576847</v>
      </c>
      <c r="T57" s="121">
        <f t="shared" si="19"/>
        <v>3000</v>
      </c>
      <c r="U57" s="132">
        <f t="shared" si="9"/>
        <v>-1315.6527035219337</v>
      </c>
      <c r="V57" s="121">
        <f t="shared" si="16"/>
        <v>241930.1379576847</v>
      </c>
      <c r="W57" s="47"/>
      <c r="X57" s="125">
        <f t="shared" si="11"/>
        <v>43</v>
      </c>
      <c r="Y57" s="125">
        <f t="shared" si="14"/>
        <v>0</v>
      </c>
      <c r="Z57" s="153">
        <f t="shared" si="12"/>
        <v>0</v>
      </c>
      <c r="AA57" s="109"/>
    </row>
    <row r="58" spans="2:27" x14ac:dyDescent="0.25">
      <c r="B58" s="47"/>
      <c r="C58" s="51">
        <v>50</v>
      </c>
      <c r="D58" s="51">
        <v>31</v>
      </c>
      <c r="E58" s="51"/>
      <c r="F58" s="53">
        <v>6.395027195027196</v>
      </c>
      <c r="G58" s="44">
        <f t="shared" si="0"/>
        <v>8.0950271950271961</v>
      </c>
      <c r="J58" s="39">
        <f t="shared" si="15"/>
        <v>0</v>
      </c>
      <c r="K58" s="40">
        <v>26877</v>
      </c>
      <c r="L58" s="54" t="str">
        <f t="shared" si="1"/>
        <v>.</v>
      </c>
      <c r="M58" s="58">
        <f t="shared" si="2"/>
        <v>0</v>
      </c>
      <c r="N58" s="124">
        <f t="shared" si="17"/>
        <v>241930.1379576847</v>
      </c>
      <c r="O58" s="120">
        <f t="shared" si="4"/>
        <v>1663.3249980270766</v>
      </c>
      <c r="P58" s="42"/>
      <c r="Q58" s="42">
        <f t="shared" si="18"/>
        <v>243593.46295571176</v>
      </c>
      <c r="R58" s="135">
        <f t="shared" si="6"/>
        <v>243593.46295571176</v>
      </c>
      <c r="S58" s="135">
        <f t="shared" si="7"/>
        <v>243593.46295571176</v>
      </c>
      <c r="T58" s="121">
        <f t="shared" si="19"/>
        <v>3000</v>
      </c>
      <c r="U58" s="132">
        <f t="shared" si="9"/>
        <v>-1336.6750019729234</v>
      </c>
      <c r="V58" s="121">
        <f t="shared" si="16"/>
        <v>240593.46295571176</v>
      </c>
      <c r="W58" s="47"/>
      <c r="X58" s="125">
        <f t="shared" si="11"/>
        <v>44</v>
      </c>
      <c r="Y58" s="125">
        <f t="shared" si="14"/>
        <v>0</v>
      </c>
      <c r="Z58" s="153">
        <f t="shared" si="12"/>
        <v>0</v>
      </c>
      <c r="AA58" s="109"/>
    </row>
    <row r="59" spans="2:27" x14ac:dyDescent="0.25">
      <c r="B59" s="47"/>
      <c r="C59" s="51">
        <v>51</v>
      </c>
      <c r="D59" s="51">
        <v>30</v>
      </c>
      <c r="E59" s="51"/>
      <c r="F59" s="53">
        <v>9.3175182481751815</v>
      </c>
      <c r="G59" s="44">
        <f t="shared" si="0"/>
        <v>11.017518248175181</v>
      </c>
      <c r="J59" s="39">
        <f t="shared" si="15"/>
        <v>0</v>
      </c>
      <c r="K59" s="40">
        <v>26908</v>
      </c>
      <c r="L59" s="54" t="str">
        <f t="shared" si="1"/>
        <v>.</v>
      </c>
      <c r="M59" s="58">
        <f t="shared" si="2"/>
        <v>0</v>
      </c>
      <c r="N59" s="124">
        <f t="shared" si="17"/>
        <v>240593.46295571176</v>
      </c>
      <c r="O59" s="120">
        <f t="shared" si="4"/>
        <v>2178.6927686352442</v>
      </c>
      <c r="P59" s="42"/>
      <c r="Q59" s="42">
        <f t="shared" si="18"/>
        <v>242772.15572434702</v>
      </c>
      <c r="R59" s="135">
        <f t="shared" si="6"/>
        <v>242772.15572434702</v>
      </c>
      <c r="S59" s="135">
        <f t="shared" si="7"/>
        <v>242772.15572434702</v>
      </c>
      <c r="T59" s="121">
        <f t="shared" si="19"/>
        <v>3000</v>
      </c>
      <c r="U59" s="132">
        <f t="shared" si="9"/>
        <v>-821.30723136475581</v>
      </c>
      <c r="V59" s="121">
        <f t="shared" si="16"/>
        <v>239772.15572434702</v>
      </c>
      <c r="W59" s="47"/>
      <c r="X59" s="125">
        <f t="shared" si="11"/>
        <v>45</v>
      </c>
      <c r="Y59" s="125">
        <f t="shared" si="14"/>
        <v>0</v>
      </c>
      <c r="Z59" s="153">
        <f t="shared" si="12"/>
        <v>0</v>
      </c>
      <c r="AA59" s="109"/>
    </row>
    <row r="60" spans="2:27" x14ac:dyDescent="0.25">
      <c r="B60" s="47"/>
      <c r="C60" s="47">
        <v>52</v>
      </c>
      <c r="D60" s="51">
        <v>31</v>
      </c>
      <c r="E60" s="51"/>
      <c r="F60" s="53">
        <v>9.27027373823781</v>
      </c>
      <c r="G60" s="44">
        <f t="shared" si="0"/>
        <v>10.970273738237809</v>
      </c>
      <c r="J60" s="39">
        <f t="shared" si="15"/>
        <v>0</v>
      </c>
      <c r="K60" s="40">
        <v>26938</v>
      </c>
      <c r="L60" s="54" t="str">
        <f t="shared" si="1"/>
        <v>.</v>
      </c>
      <c r="M60" s="58">
        <f t="shared" si="2"/>
        <v>0</v>
      </c>
      <c r="N60" s="124">
        <f t="shared" si="17"/>
        <v>239772.15572434702</v>
      </c>
      <c r="O60" s="120">
        <f t="shared" si="4"/>
        <v>2234.0096349645919</v>
      </c>
      <c r="P60" s="42"/>
      <c r="Q60" s="42">
        <f t="shared" si="18"/>
        <v>242006.16535931162</v>
      </c>
      <c r="R60" s="135">
        <f t="shared" si="6"/>
        <v>242006.16535931162</v>
      </c>
      <c r="S60" s="135">
        <f t="shared" si="7"/>
        <v>242006.16535931162</v>
      </c>
      <c r="T60" s="121">
        <f t="shared" si="19"/>
        <v>3000</v>
      </c>
      <c r="U60" s="132">
        <f t="shared" si="9"/>
        <v>-765.9903650354081</v>
      </c>
      <c r="V60" s="121">
        <f t="shared" si="16"/>
        <v>239006.16535931162</v>
      </c>
      <c r="W60" s="47"/>
      <c r="X60" s="125">
        <f t="shared" si="11"/>
        <v>46</v>
      </c>
      <c r="Y60" s="125">
        <f t="shared" si="14"/>
        <v>0</v>
      </c>
      <c r="Z60" s="153">
        <f t="shared" si="12"/>
        <v>0</v>
      </c>
      <c r="AA60" s="109"/>
    </row>
    <row r="61" spans="2:27" x14ac:dyDescent="0.25">
      <c r="B61" s="47"/>
      <c r="C61" s="51">
        <v>53</v>
      </c>
      <c r="D61" s="51">
        <v>30</v>
      </c>
      <c r="E61" s="51"/>
      <c r="F61" s="53">
        <v>8.0602495543671999</v>
      </c>
      <c r="G61" s="44">
        <f t="shared" si="0"/>
        <v>9.7602495543671992</v>
      </c>
      <c r="J61" s="39">
        <f t="shared" si="15"/>
        <v>0</v>
      </c>
      <c r="K61" s="40">
        <v>26969</v>
      </c>
      <c r="L61" s="54" t="str">
        <f t="shared" si="1"/>
        <v>.</v>
      </c>
      <c r="M61" s="58">
        <f t="shared" si="2"/>
        <v>0</v>
      </c>
      <c r="N61" s="124">
        <f t="shared" si="17"/>
        <v>239006.16535931162</v>
      </c>
      <c r="O61" s="120">
        <f t="shared" si="4"/>
        <v>1917.3368374843024</v>
      </c>
      <c r="P61" s="42"/>
      <c r="Q61" s="42">
        <f t="shared" si="18"/>
        <v>240923.50219679592</v>
      </c>
      <c r="R61" s="135">
        <f t="shared" si="6"/>
        <v>240923.50219679592</v>
      </c>
      <c r="S61" s="135">
        <f t="shared" si="7"/>
        <v>240923.50219679592</v>
      </c>
      <c r="T61" s="121">
        <f t="shared" si="19"/>
        <v>3000</v>
      </c>
      <c r="U61" s="132">
        <f t="shared" si="9"/>
        <v>-1082.6631625156976</v>
      </c>
      <c r="V61" s="121">
        <f t="shared" si="16"/>
        <v>237923.50219679592</v>
      </c>
      <c r="W61" s="47"/>
      <c r="X61" s="125">
        <f t="shared" si="11"/>
        <v>47</v>
      </c>
      <c r="Y61" s="125">
        <f t="shared" si="14"/>
        <v>0</v>
      </c>
      <c r="Z61" s="153">
        <f t="shared" si="12"/>
        <v>0</v>
      </c>
      <c r="AA61" s="109"/>
    </row>
    <row r="62" spans="2:27" x14ac:dyDescent="0.25">
      <c r="B62" s="47"/>
      <c r="C62" s="51">
        <v>54</v>
      </c>
      <c r="D62" s="51">
        <v>31</v>
      </c>
      <c r="E62" s="51"/>
      <c r="F62" s="53">
        <v>8.4784826974267968</v>
      </c>
      <c r="G62" s="44">
        <f t="shared" si="0"/>
        <v>10.178482697426796</v>
      </c>
      <c r="J62" s="39">
        <f t="shared" si="15"/>
        <v>0</v>
      </c>
      <c r="K62" s="40">
        <v>26999</v>
      </c>
      <c r="L62" s="54" t="str">
        <f t="shared" si="1"/>
        <v>.</v>
      </c>
      <c r="M62" s="58">
        <f t="shared" si="2"/>
        <v>0</v>
      </c>
      <c r="N62" s="124">
        <f t="shared" si="17"/>
        <v>237923.50219679592</v>
      </c>
      <c r="O62" s="120">
        <f t="shared" si="4"/>
        <v>2056.786514056424</v>
      </c>
      <c r="P62" s="42"/>
      <c r="Q62" s="42">
        <f t="shared" si="18"/>
        <v>239980.28871085233</v>
      </c>
      <c r="R62" s="135">
        <f t="shared" si="6"/>
        <v>239980.28871085233</v>
      </c>
      <c r="S62" s="135">
        <f t="shared" si="7"/>
        <v>239980.28871085233</v>
      </c>
      <c r="T62" s="121">
        <f t="shared" si="19"/>
        <v>3000</v>
      </c>
      <c r="U62" s="132">
        <f t="shared" si="9"/>
        <v>-943.21348594357596</v>
      </c>
      <c r="V62" s="121">
        <f t="shared" si="16"/>
        <v>236980.28871085233</v>
      </c>
      <c r="W62" s="47"/>
      <c r="X62" s="125">
        <f t="shared" si="11"/>
        <v>48</v>
      </c>
      <c r="Y62" s="125">
        <f t="shared" si="14"/>
        <v>0</v>
      </c>
      <c r="Z62" s="153">
        <f t="shared" si="12"/>
        <v>0</v>
      </c>
      <c r="AA62" s="109"/>
    </row>
    <row r="63" spans="2:27" x14ac:dyDescent="0.25">
      <c r="B63" s="47"/>
      <c r="C63" s="47">
        <v>55</v>
      </c>
      <c r="D63" s="51">
        <v>31</v>
      </c>
      <c r="E63" s="51"/>
      <c r="F63" s="53">
        <v>8.0835341365461861</v>
      </c>
      <c r="G63" s="44">
        <f t="shared" si="0"/>
        <v>9.7835341365461854</v>
      </c>
      <c r="H63" s="39">
        <f>H51+1</f>
        <v>1974</v>
      </c>
      <c r="I63" s="96">
        <f>SUM(G52:G63)/12</f>
        <v>8.5366665192931048</v>
      </c>
      <c r="J63" s="39">
        <f t="shared" si="15"/>
        <v>0</v>
      </c>
      <c r="K63" s="40">
        <v>27030</v>
      </c>
      <c r="L63" s="54" t="str">
        <f t="shared" si="1"/>
        <v>.</v>
      </c>
      <c r="M63" s="58">
        <f t="shared" si="2"/>
        <v>0</v>
      </c>
      <c r="N63" s="124">
        <f t="shared" si="17"/>
        <v>236980.28871085233</v>
      </c>
      <c r="O63" s="120">
        <f t="shared" si="4"/>
        <v>1969.1410156993704</v>
      </c>
      <c r="P63" s="42"/>
      <c r="Q63" s="42">
        <f t="shared" si="18"/>
        <v>238949.42972655169</v>
      </c>
      <c r="R63" s="135">
        <f t="shared" si="6"/>
        <v>238949.42972655169</v>
      </c>
      <c r="S63" s="135">
        <f t="shared" si="7"/>
        <v>238949.42972655169</v>
      </c>
      <c r="T63" s="121">
        <f t="shared" si="19"/>
        <v>3000</v>
      </c>
      <c r="U63" s="132">
        <f t="shared" si="9"/>
        <v>-1030.8589843006296</v>
      </c>
      <c r="V63" s="121">
        <f t="shared" si="16"/>
        <v>235949.42972655169</v>
      </c>
      <c r="W63" s="47"/>
      <c r="X63" s="125">
        <f t="shared" si="11"/>
        <v>49</v>
      </c>
      <c r="Y63" s="125">
        <f t="shared" si="14"/>
        <v>0</v>
      </c>
      <c r="Z63" s="153">
        <f t="shared" si="12"/>
        <v>0</v>
      </c>
      <c r="AA63" s="109"/>
    </row>
    <row r="64" spans="2:27" x14ac:dyDescent="0.25">
      <c r="B64" s="47"/>
      <c r="C64" s="51">
        <v>56</v>
      </c>
      <c r="D64" s="51">
        <v>28.25</v>
      </c>
      <c r="E64" s="51"/>
      <c r="F64" s="53">
        <v>8.0459952418715304</v>
      </c>
      <c r="G64" s="44">
        <f t="shared" si="0"/>
        <v>9.7459952418715297</v>
      </c>
      <c r="J64" s="39">
        <f t="shared" si="15"/>
        <v>0</v>
      </c>
      <c r="K64" s="40">
        <v>27061</v>
      </c>
      <c r="L64" s="54" t="str">
        <f t="shared" si="1"/>
        <v>.</v>
      </c>
      <c r="M64" s="58">
        <f t="shared" si="2"/>
        <v>0</v>
      </c>
      <c r="N64" s="124">
        <f t="shared" si="17"/>
        <v>235949.42972655169</v>
      </c>
      <c r="O64" s="120">
        <f t="shared" si="4"/>
        <v>1779.798001345287</v>
      </c>
      <c r="P64" s="42"/>
      <c r="Q64" s="42">
        <f t="shared" si="18"/>
        <v>237729.22772789697</v>
      </c>
      <c r="R64" s="135">
        <f t="shared" si="6"/>
        <v>237729.22772789697</v>
      </c>
      <c r="S64" s="135">
        <f t="shared" si="7"/>
        <v>237729.22772789697</v>
      </c>
      <c r="T64" s="121">
        <f t="shared" si="19"/>
        <v>3000</v>
      </c>
      <c r="U64" s="132">
        <f t="shared" si="9"/>
        <v>-1220.201998654713</v>
      </c>
      <c r="V64" s="121">
        <f t="shared" si="16"/>
        <v>234729.22772789697</v>
      </c>
      <c r="W64" s="47"/>
      <c r="X64" s="125">
        <f t="shared" si="11"/>
        <v>50</v>
      </c>
      <c r="Y64" s="125">
        <f t="shared" si="14"/>
        <v>0</v>
      </c>
      <c r="Z64" s="153">
        <f t="shared" si="12"/>
        <v>0</v>
      </c>
      <c r="AA64" s="109"/>
    </row>
    <row r="65" spans="2:27" x14ac:dyDescent="0.25">
      <c r="B65" s="47"/>
      <c r="C65" s="51">
        <v>57</v>
      </c>
      <c r="D65" s="51">
        <v>31</v>
      </c>
      <c r="E65" s="51"/>
      <c r="F65" s="53">
        <v>8.3158682634730532</v>
      </c>
      <c r="G65" s="44">
        <f t="shared" si="0"/>
        <v>10.015868263473052</v>
      </c>
      <c r="J65" s="39">
        <f t="shared" si="15"/>
        <v>0</v>
      </c>
      <c r="K65" s="40">
        <v>27089</v>
      </c>
      <c r="L65" s="54" t="str">
        <f t="shared" si="1"/>
        <v>.</v>
      </c>
      <c r="M65" s="58">
        <f t="shared" si="2"/>
        <v>0</v>
      </c>
      <c r="N65" s="124">
        <f t="shared" si="17"/>
        <v>234729.22772789697</v>
      </c>
      <c r="O65" s="120">
        <f t="shared" si="4"/>
        <v>1996.7541835011189</v>
      </c>
      <c r="P65" s="42"/>
      <c r="Q65" s="42">
        <f t="shared" si="18"/>
        <v>236725.98191139809</v>
      </c>
      <c r="R65" s="135">
        <f t="shared" si="6"/>
        <v>236725.98191139809</v>
      </c>
      <c r="S65" s="135">
        <f t="shared" si="7"/>
        <v>236725.98191139809</v>
      </c>
      <c r="T65" s="121">
        <f t="shared" si="19"/>
        <v>3000</v>
      </c>
      <c r="U65" s="132">
        <f t="shared" si="9"/>
        <v>-1003.2458164988811</v>
      </c>
      <c r="V65" s="121">
        <f t="shared" si="16"/>
        <v>233725.98191139809</v>
      </c>
      <c r="W65" s="47"/>
      <c r="X65" s="125">
        <f t="shared" si="11"/>
        <v>51</v>
      </c>
      <c r="Y65" s="125">
        <f t="shared" si="14"/>
        <v>0</v>
      </c>
      <c r="Z65" s="153">
        <f t="shared" si="12"/>
        <v>0</v>
      </c>
      <c r="AA65" s="109"/>
    </row>
    <row r="66" spans="2:27" x14ac:dyDescent="0.25">
      <c r="B66" s="47"/>
      <c r="C66" s="47">
        <v>58</v>
      </c>
      <c r="D66" s="51">
        <v>30</v>
      </c>
      <c r="E66" s="51"/>
      <c r="F66" s="53">
        <v>13.31766917293233</v>
      </c>
      <c r="G66" s="44">
        <f t="shared" si="0"/>
        <v>15.01766917293233</v>
      </c>
      <c r="J66" s="39">
        <f t="shared" si="15"/>
        <v>0</v>
      </c>
      <c r="K66" s="40">
        <v>27120</v>
      </c>
      <c r="L66" s="54" t="str">
        <f t="shared" si="1"/>
        <v>.</v>
      </c>
      <c r="M66" s="58">
        <f t="shared" si="2"/>
        <v>0</v>
      </c>
      <c r="N66" s="124">
        <f t="shared" si="17"/>
        <v>233725.98191139809</v>
      </c>
      <c r="O66" s="120">
        <f t="shared" si="4"/>
        <v>2884.9475124362816</v>
      </c>
      <c r="P66" s="42"/>
      <c r="Q66" s="42">
        <f t="shared" si="18"/>
        <v>236610.92942383437</v>
      </c>
      <c r="R66" s="135">
        <f t="shared" si="6"/>
        <v>236610.92942383437</v>
      </c>
      <c r="S66" s="135">
        <f t="shared" si="7"/>
        <v>236610.92942383437</v>
      </c>
      <c r="T66" s="121">
        <f t="shared" si="19"/>
        <v>3000</v>
      </c>
      <c r="U66" s="132">
        <f t="shared" si="9"/>
        <v>-115.05248756371839</v>
      </c>
      <c r="V66" s="121">
        <f t="shared" si="16"/>
        <v>233610.92942383437</v>
      </c>
      <c r="W66" s="47"/>
      <c r="X66" s="125">
        <f t="shared" si="11"/>
        <v>52</v>
      </c>
      <c r="Y66" s="125">
        <f t="shared" si="14"/>
        <v>0</v>
      </c>
      <c r="Z66" s="153">
        <f t="shared" si="12"/>
        <v>0</v>
      </c>
      <c r="AA66" s="109"/>
    </row>
    <row r="67" spans="2:27" x14ac:dyDescent="0.25">
      <c r="B67" s="47"/>
      <c r="C67" s="51">
        <v>59</v>
      </c>
      <c r="D67" s="51">
        <v>31</v>
      </c>
      <c r="E67" s="51"/>
      <c r="F67" s="53">
        <v>17.058568004793287</v>
      </c>
      <c r="G67" s="44">
        <f t="shared" si="0"/>
        <v>18.758568004793286</v>
      </c>
      <c r="J67" s="39">
        <f t="shared" si="15"/>
        <v>0</v>
      </c>
      <c r="K67" s="40">
        <v>27150</v>
      </c>
      <c r="L67" s="54" t="str">
        <f t="shared" si="1"/>
        <v>.</v>
      </c>
      <c r="M67" s="58">
        <f t="shared" si="2"/>
        <v>0</v>
      </c>
      <c r="N67" s="124">
        <f t="shared" si="17"/>
        <v>233610.92942383437</v>
      </c>
      <c r="O67" s="120">
        <f t="shared" si="4"/>
        <v>3721.8740190153103</v>
      </c>
      <c r="P67" s="42"/>
      <c r="Q67" s="42">
        <f t="shared" si="18"/>
        <v>237332.80344284969</v>
      </c>
      <c r="R67" s="135">
        <f t="shared" si="6"/>
        <v>237332.80344284969</v>
      </c>
      <c r="S67" s="135">
        <f t="shared" si="7"/>
        <v>237332.80344284969</v>
      </c>
      <c r="T67" s="121">
        <f t="shared" si="19"/>
        <v>3000</v>
      </c>
      <c r="U67" s="132">
        <f t="shared" si="9"/>
        <v>721.8740190153103</v>
      </c>
      <c r="V67" s="121">
        <f t="shared" si="16"/>
        <v>234332.80344284969</v>
      </c>
      <c r="W67" s="47"/>
      <c r="X67" s="125">
        <f t="shared" si="11"/>
        <v>53</v>
      </c>
      <c r="Y67" s="125">
        <f t="shared" si="14"/>
        <v>0</v>
      </c>
      <c r="Z67" s="153">
        <f t="shared" si="12"/>
        <v>0</v>
      </c>
      <c r="AA67" s="109"/>
    </row>
    <row r="68" spans="2:27" x14ac:dyDescent="0.25">
      <c r="B68" s="47"/>
      <c r="C68" s="51">
        <v>60</v>
      </c>
      <c r="D68" s="51">
        <v>30</v>
      </c>
      <c r="E68" s="51"/>
      <c r="F68" s="53">
        <v>16.386486486486486</v>
      </c>
      <c r="G68" s="44">
        <f t="shared" si="0"/>
        <v>18.086486486486486</v>
      </c>
      <c r="J68" s="39">
        <f t="shared" si="15"/>
        <v>0</v>
      </c>
      <c r="K68" s="40">
        <v>27181</v>
      </c>
      <c r="L68" s="54" t="str">
        <f t="shared" si="1"/>
        <v>.</v>
      </c>
      <c r="M68" s="58">
        <f t="shared" si="2"/>
        <v>0</v>
      </c>
      <c r="N68" s="124">
        <f t="shared" si="17"/>
        <v>234332.80344284969</v>
      </c>
      <c r="O68" s="120">
        <f t="shared" si="4"/>
        <v>3483.4989721722691</v>
      </c>
      <c r="P68" s="115">
        <f>SUM(O57:O68)</f>
        <v>27570.511753815346</v>
      </c>
      <c r="Q68" s="42">
        <f t="shared" si="18"/>
        <v>237816.30241502196</v>
      </c>
      <c r="R68" s="135">
        <f t="shared" si="6"/>
        <v>237816.30241502196</v>
      </c>
      <c r="S68" s="135">
        <f t="shared" si="7"/>
        <v>237816.30241502196</v>
      </c>
      <c r="T68" s="121">
        <f t="shared" si="19"/>
        <v>3000</v>
      </c>
      <c r="U68" s="132">
        <f t="shared" si="9"/>
        <v>483.49897217226908</v>
      </c>
      <c r="V68" s="121">
        <f t="shared" si="16"/>
        <v>234816.30241502196</v>
      </c>
      <c r="W68" s="47"/>
      <c r="X68" s="125">
        <f t="shared" si="11"/>
        <v>54</v>
      </c>
      <c r="Y68" s="125">
        <f t="shared" si="14"/>
        <v>0</v>
      </c>
      <c r="Z68" s="153">
        <f t="shared" si="12"/>
        <v>0</v>
      </c>
      <c r="AA68" s="109"/>
    </row>
    <row r="69" spans="2:27" x14ac:dyDescent="0.25">
      <c r="B69" s="47">
        <f>B57+1</f>
        <v>6</v>
      </c>
      <c r="C69" s="47">
        <v>61</v>
      </c>
      <c r="D69" s="51">
        <v>31</v>
      </c>
      <c r="E69" s="51"/>
      <c r="F69" s="53">
        <v>14.759306803594351</v>
      </c>
      <c r="G69" s="44">
        <f t="shared" si="0"/>
        <v>16.459306803594352</v>
      </c>
      <c r="J69" s="39">
        <f t="shared" si="15"/>
        <v>0</v>
      </c>
      <c r="K69" s="40">
        <v>27211</v>
      </c>
      <c r="L69" s="54" t="str">
        <f t="shared" si="1"/>
        <v>.</v>
      </c>
      <c r="M69" s="58">
        <f t="shared" si="2"/>
        <v>0</v>
      </c>
      <c r="N69" s="124">
        <f t="shared" si="17"/>
        <v>234816.30241502196</v>
      </c>
      <c r="O69" s="120">
        <f t="shared" si="4"/>
        <v>3282.5293282730859</v>
      </c>
      <c r="P69" s="42"/>
      <c r="Q69" s="42">
        <f t="shared" si="18"/>
        <v>238098.83174329504</v>
      </c>
      <c r="R69" s="135">
        <f t="shared" si="6"/>
        <v>238098.83174329504</v>
      </c>
      <c r="S69" s="135">
        <f t="shared" si="7"/>
        <v>238098.83174329504</v>
      </c>
      <c r="T69" s="121">
        <f t="shared" si="19"/>
        <v>3000</v>
      </c>
      <c r="U69" s="132">
        <f t="shared" si="9"/>
        <v>282.52932827308587</v>
      </c>
      <c r="V69" s="121">
        <f t="shared" si="16"/>
        <v>235098.83174329504</v>
      </c>
      <c r="W69" s="47"/>
      <c r="X69" s="125">
        <f t="shared" si="11"/>
        <v>55</v>
      </c>
      <c r="Y69" s="125">
        <f t="shared" si="14"/>
        <v>0</v>
      </c>
      <c r="Z69" s="153">
        <f t="shared" si="12"/>
        <v>0</v>
      </c>
      <c r="AA69" s="109"/>
    </row>
    <row r="70" spans="2:27" x14ac:dyDescent="0.25">
      <c r="B70" s="47"/>
      <c r="C70" s="51">
        <v>62</v>
      </c>
      <c r="D70" s="51">
        <v>31</v>
      </c>
      <c r="E70" s="51"/>
      <c r="F70" s="53">
        <v>14.246133853151395</v>
      </c>
      <c r="G70" s="44">
        <f t="shared" si="0"/>
        <v>15.946133853151395</v>
      </c>
      <c r="J70" s="39">
        <f t="shared" si="15"/>
        <v>0</v>
      </c>
      <c r="K70" s="40">
        <v>27242</v>
      </c>
      <c r="L70" s="54" t="str">
        <f t="shared" si="1"/>
        <v>.</v>
      </c>
      <c r="M70" s="58">
        <f t="shared" si="2"/>
        <v>0</v>
      </c>
      <c r="N70" s="124">
        <f t="shared" si="17"/>
        <v>235098.83174329504</v>
      </c>
      <c r="O70" s="120">
        <f t="shared" si="4"/>
        <v>3184.0120720723594</v>
      </c>
      <c r="P70" s="42"/>
      <c r="Q70" s="42">
        <f t="shared" si="18"/>
        <v>238282.84381536741</v>
      </c>
      <c r="R70" s="135">
        <f t="shared" si="6"/>
        <v>238282.84381536741</v>
      </c>
      <c r="S70" s="135">
        <f t="shared" si="7"/>
        <v>238282.84381536741</v>
      </c>
      <c r="T70" s="121">
        <f t="shared" si="19"/>
        <v>3000</v>
      </c>
      <c r="U70" s="132">
        <f t="shared" si="9"/>
        <v>184.01207207235939</v>
      </c>
      <c r="V70" s="121">
        <f t="shared" si="16"/>
        <v>235282.84381536741</v>
      </c>
      <c r="W70" s="47"/>
      <c r="X70" s="125">
        <f t="shared" si="11"/>
        <v>56</v>
      </c>
      <c r="Y70" s="125">
        <f t="shared" si="14"/>
        <v>0</v>
      </c>
      <c r="Z70" s="153">
        <f t="shared" si="12"/>
        <v>0</v>
      </c>
      <c r="AA70" s="109"/>
    </row>
    <row r="71" spans="2:27" x14ac:dyDescent="0.25">
      <c r="B71" s="47"/>
      <c r="C71" s="51">
        <v>63</v>
      </c>
      <c r="D71" s="51">
        <v>30</v>
      </c>
      <c r="E71" s="51"/>
      <c r="F71" s="53">
        <v>12.022900763358777</v>
      </c>
      <c r="G71" s="44">
        <f t="shared" si="0"/>
        <v>13.722900763358776</v>
      </c>
      <c r="J71" s="39">
        <f t="shared" si="15"/>
        <v>0</v>
      </c>
      <c r="K71" s="40">
        <v>27273</v>
      </c>
      <c r="L71" s="54" t="str">
        <f t="shared" si="1"/>
        <v>.</v>
      </c>
      <c r="M71" s="58">
        <f t="shared" si="2"/>
        <v>0</v>
      </c>
      <c r="N71" s="124">
        <f t="shared" si="17"/>
        <v>235282.84381536741</v>
      </c>
      <c r="O71" s="120">
        <f t="shared" si="4"/>
        <v>2653.7779043828459</v>
      </c>
      <c r="P71" s="42"/>
      <c r="Q71" s="42">
        <f t="shared" si="18"/>
        <v>237936.62171975026</v>
      </c>
      <c r="R71" s="135">
        <f t="shared" si="6"/>
        <v>237936.62171975026</v>
      </c>
      <c r="S71" s="135">
        <f t="shared" si="7"/>
        <v>237936.62171975026</v>
      </c>
      <c r="T71" s="121">
        <f t="shared" si="19"/>
        <v>3000</v>
      </c>
      <c r="U71" s="132">
        <f t="shared" si="9"/>
        <v>-346.22209561715408</v>
      </c>
      <c r="V71" s="121">
        <f t="shared" si="16"/>
        <v>234936.62171975026</v>
      </c>
      <c r="W71" s="47"/>
      <c r="X71" s="125">
        <f t="shared" si="11"/>
        <v>57</v>
      </c>
      <c r="Y71" s="125">
        <f t="shared" si="14"/>
        <v>0</v>
      </c>
      <c r="Z71" s="153">
        <f t="shared" si="12"/>
        <v>0</v>
      </c>
      <c r="AA71" s="109"/>
    </row>
    <row r="72" spans="2:27" x14ac:dyDescent="0.25">
      <c r="B72" s="47"/>
      <c r="C72" s="47">
        <v>64</v>
      </c>
      <c r="D72" s="51">
        <v>31</v>
      </c>
      <c r="E72" s="51"/>
      <c r="F72" s="53">
        <v>9.946058631921824</v>
      </c>
      <c r="G72" s="44">
        <f t="shared" si="0"/>
        <v>11.646058631921823</v>
      </c>
      <c r="J72" s="39">
        <f t="shared" si="15"/>
        <v>0</v>
      </c>
      <c r="K72" s="40">
        <v>27303</v>
      </c>
      <c r="L72" s="54" t="str">
        <f t="shared" ref="L72:L135" si="20">IF(J72=1,K72,".")</f>
        <v>.</v>
      </c>
      <c r="M72" s="58">
        <f t="shared" ref="M72:M135" si="21">IF(J72=1,$F$2,0)</f>
        <v>0</v>
      </c>
      <c r="N72" s="124">
        <f t="shared" si="17"/>
        <v>234936.62171975026</v>
      </c>
      <c r="O72" s="120">
        <f t="shared" si="4"/>
        <v>2323.7987893520362</v>
      </c>
      <c r="P72" s="42"/>
      <c r="Q72" s="42">
        <f t="shared" si="18"/>
        <v>237260.42050910229</v>
      </c>
      <c r="R72" s="135">
        <f t="shared" si="6"/>
        <v>237260.42050910229</v>
      </c>
      <c r="S72" s="135">
        <f t="shared" si="7"/>
        <v>237260.42050910229</v>
      </c>
      <c r="T72" s="121">
        <f t="shared" si="19"/>
        <v>3000</v>
      </c>
      <c r="U72" s="132">
        <f t="shared" si="9"/>
        <v>-676.20121064796376</v>
      </c>
      <c r="V72" s="121">
        <f t="shared" si="16"/>
        <v>234260.42050910229</v>
      </c>
      <c r="W72" s="47"/>
      <c r="X72" s="125">
        <f t="shared" si="11"/>
        <v>58</v>
      </c>
      <c r="Y72" s="125">
        <f t="shared" si="14"/>
        <v>0</v>
      </c>
      <c r="Z72" s="153">
        <f t="shared" si="12"/>
        <v>0</v>
      </c>
      <c r="AA72" s="109"/>
    </row>
    <row r="73" spans="2:27" x14ac:dyDescent="0.25">
      <c r="B73" s="47"/>
      <c r="C73" s="51">
        <v>65</v>
      </c>
      <c r="D73" s="51">
        <v>30</v>
      </c>
      <c r="E73" s="51"/>
      <c r="F73" s="53">
        <v>10.054594962559566</v>
      </c>
      <c r="G73" s="44">
        <f t="shared" ref="G73:G136" si="22">F73+$G$4</f>
        <v>11.754594962559565</v>
      </c>
      <c r="J73" s="39">
        <f t="shared" si="15"/>
        <v>0</v>
      </c>
      <c r="K73" s="40">
        <v>27334</v>
      </c>
      <c r="L73" s="54" t="str">
        <f t="shared" si="20"/>
        <v>.</v>
      </c>
      <c r="M73" s="58">
        <f t="shared" si="21"/>
        <v>0</v>
      </c>
      <c r="N73" s="124">
        <f t="shared" si="17"/>
        <v>234260.42050910229</v>
      </c>
      <c r="O73" s="120">
        <f t="shared" ref="O73:O136" si="23">IF(M73+N73&gt;0,(M73+N73)*G73/100/365*D73,0)</f>
        <v>2263.2627606931883</v>
      </c>
      <c r="P73" s="42"/>
      <c r="Q73" s="42">
        <f t="shared" si="18"/>
        <v>236523.68326979547</v>
      </c>
      <c r="R73" s="135">
        <f t="shared" ref="R73:R136" si="24">V72+O73</f>
        <v>236523.68326979547</v>
      </c>
      <c r="S73" s="135">
        <f t="shared" ref="S73:S136" si="25">IF(R73&gt;0,R73,0)</f>
        <v>236523.68326979547</v>
      </c>
      <c r="T73" s="121">
        <f t="shared" ref="T73:T104" si="26">IF(O73&gt;0,$F$4,0)</f>
        <v>3000</v>
      </c>
      <c r="U73" s="132">
        <f t="shared" ref="U73:U136" si="27">O73-T73</f>
        <v>-736.73723930681172</v>
      </c>
      <c r="V73" s="121">
        <f t="shared" si="16"/>
        <v>233523.68326979547</v>
      </c>
      <c r="W73" s="47"/>
      <c r="X73" s="125">
        <f t="shared" ref="X73:X136" si="28">IF(V73&gt;0,X72+1,0)</f>
        <v>59</v>
      </c>
      <c r="Y73" s="125">
        <f t="shared" si="14"/>
        <v>0</v>
      </c>
      <c r="Z73" s="153">
        <f t="shared" ref="Z73:Z136" si="29">IF(Y73&gt;0,V73,0)</f>
        <v>0</v>
      </c>
      <c r="AA73" s="109"/>
    </row>
    <row r="74" spans="2:27" x14ac:dyDescent="0.25">
      <c r="B74" s="47"/>
      <c r="C74" s="51">
        <v>66</v>
      </c>
      <c r="D74" s="51">
        <v>31</v>
      </c>
      <c r="E74" s="51"/>
      <c r="F74" s="53">
        <v>8.5869781312127227</v>
      </c>
      <c r="G74" s="44">
        <f t="shared" si="22"/>
        <v>10.286978131212722</v>
      </c>
      <c r="I74" s="96">
        <f>SUM(G63:G74)/12</f>
        <v>13.435341204325125</v>
      </c>
      <c r="J74" s="39">
        <f t="shared" si="15"/>
        <v>0</v>
      </c>
      <c r="K74" s="40">
        <v>27364</v>
      </c>
      <c r="L74" s="54" t="str">
        <f t="shared" si="20"/>
        <v>.</v>
      </c>
      <c r="M74" s="58">
        <f t="shared" si="21"/>
        <v>0</v>
      </c>
      <c r="N74" s="124">
        <f t="shared" si="17"/>
        <v>233523.68326979547</v>
      </c>
      <c r="O74" s="120">
        <f t="shared" si="23"/>
        <v>2040.2696906963176</v>
      </c>
      <c r="P74" s="42"/>
      <c r="Q74" s="42">
        <f t="shared" si="18"/>
        <v>235563.95296049179</v>
      </c>
      <c r="R74" s="135">
        <f t="shared" si="24"/>
        <v>235563.95296049179</v>
      </c>
      <c r="S74" s="135">
        <f t="shared" si="25"/>
        <v>235563.95296049179</v>
      </c>
      <c r="T74" s="121">
        <f t="shared" si="26"/>
        <v>3000</v>
      </c>
      <c r="U74" s="132">
        <f t="shared" si="27"/>
        <v>-959.73030930368236</v>
      </c>
      <c r="V74" s="121">
        <f t="shared" si="16"/>
        <v>232563.95296049179</v>
      </c>
      <c r="W74" s="47"/>
      <c r="X74" s="125">
        <f t="shared" si="28"/>
        <v>60</v>
      </c>
      <c r="Y74" s="125">
        <f t="shared" ref="Y74:Y137" si="30">IF(X74=$X$2,K74,0)</f>
        <v>0</v>
      </c>
      <c r="Z74" s="153">
        <f t="shared" si="29"/>
        <v>0</v>
      </c>
      <c r="AA74" s="109"/>
    </row>
    <row r="75" spans="2:27" x14ac:dyDescent="0.25">
      <c r="B75" s="47"/>
      <c r="C75" s="47">
        <v>67</v>
      </c>
      <c r="D75" s="51">
        <v>31</v>
      </c>
      <c r="E75" s="51"/>
      <c r="F75" s="53">
        <v>8.1228857890148198</v>
      </c>
      <c r="G75" s="44">
        <f t="shared" si="22"/>
        <v>9.8228857890148191</v>
      </c>
      <c r="H75" s="39">
        <f>H63+1</f>
        <v>1975</v>
      </c>
      <c r="J75" s="39">
        <f t="shared" si="15"/>
        <v>0</v>
      </c>
      <c r="K75" s="40">
        <v>27395</v>
      </c>
      <c r="L75" s="54" t="str">
        <f t="shared" si="20"/>
        <v>.</v>
      </c>
      <c r="M75" s="58">
        <f t="shared" si="21"/>
        <v>0</v>
      </c>
      <c r="N75" s="124">
        <f t="shared" si="17"/>
        <v>232563.95296049179</v>
      </c>
      <c r="O75" s="120">
        <f t="shared" si="23"/>
        <v>1940.2170850891641</v>
      </c>
      <c r="P75" s="42"/>
      <c r="Q75" s="42">
        <f t="shared" si="18"/>
        <v>234504.17004558095</v>
      </c>
      <c r="R75" s="135">
        <f t="shared" si="24"/>
        <v>234504.17004558095</v>
      </c>
      <c r="S75" s="135">
        <f t="shared" si="25"/>
        <v>234504.17004558095</v>
      </c>
      <c r="T75" s="121">
        <f t="shared" si="26"/>
        <v>3000</v>
      </c>
      <c r="U75" s="132">
        <f t="shared" si="27"/>
        <v>-1059.7829149108359</v>
      </c>
      <c r="V75" s="121">
        <f t="shared" si="16"/>
        <v>231504.17004558095</v>
      </c>
      <c r="W75" s="47"/>
      <c r="X75" s="125">
        <f t="shared" si="28"/>
        <v>61</v>
      </c>
      <c r="Y75" s="125">
        <f t="shared" si="30"/>
        <v>0</v>
      </c>
      <c r="Z75" s="153">
        <f t="shared" si="29"/>
        <v>0</v>
      </c>
      <c r="AA75" s="109"/>
    </row>
    <row r="76" spans="2:27" x14ac:dyDescent="0.25">
      <c r="B76" s="47"/>
      <c r="C76" s="51">
        <v>68</v>
      </c>
      <c r="D76" s="51">
        <v>28.25</v>
      </c>
      <c r="E76" s="51"/>
      <c r="F76" s="53">
        <v>7.2379518072289155</v>
      </c>
      <c r="G76" s="44">
        <f t="shared" si="22"/>
        <v>8.9379518072289148</v>
      </c>
      <c r="J76" s="39">
        <f t="shared" si="15"/>
        <v>0</v>
      </c>
      <c r="K76" s="40">
        <v>27426</v>
      </c>
      <c r="L76" s="54" t="str">
        <f t="shared" si="20"/>
        <v>.</v>
      </c>
      <c r="M76" s="58">
        <f t="shared" si="21"/>
        <v>0</v>
      </c>
      <c r="N76" s="124">
        <f t="shared" si="17"/>
        <v>231504.17004558095</v>
      </c>
      <c r="O76" s="120">
        <f t="shared" si="23"/>
        <v>1601.4833013665211</v>
      </c>
      <c r="P76" s="42"/>
      <c r="Q76" s="42">
        <f t="shared" si="18"/>
        <v>233105.65334694748</v>
      </c>
      <c r="R76" s="135">
        <f t="shared" si="24"/>
        <v>233105.65334694748</v>
      </c>
      <c r="S76" s="135">
        <f t="shared" si="25"/>
        <v>233105.65334694748</v>
      </c>
      <c r="T76" s="121">
        <f t="shared" si="26"/>
        <v>3000</v>
      </c>
      <c r="U76" s="132">
        <f t="shared" si="27"/>
        <v>-1398.5166986334789</v>
      </c>
      <c r="V76" s="121">
        <f t="shared" si="16"/>
        <v>230105.65334694748</v>
      </c>
      <c r="W76" s="47"/>
      <c r="X76" s="125">
        <f t="shared" si="28"/>
        <v>62</v>
      </c>
      <c r="Y76" s="125">
        <f t="shared" si="30"/>
        <v>0</v>
      </c>
      <c r="Z76" s="153">
        <f t="shared" si="29"/>
        <v>0</v>
      </c>
      <c r="AA76" s="109"/>
    </row>
    <row r="77" spans="2:27" x14ac:dyDescent="0.25">
      <c r="B77" s="47"/>
      <c r="C77" s="51">
        <v>69</v>
      </c>
      <c r="D77" s="51">
        <v>31</v>
      </c>
      <c r="E77" s="51"/>
      <c r="F77" s="53">
        <v>8.6804049168474329</v>
      </c>
      <c r="G77" s="44">
        <f t="shared" si="22"/>
        <v>10.380404916847432</v>
      </c>
      <c r="J77" s="39">
        <f t="shared" si="15"/>
        <v>0</v>
      </c>
      <c r="K77" s="40">
        <v>27454</v>
      </c>
      <c r="L77" s="54" t="str">
        <f t="shared" si="20"/>
        <v>.</v>
      </c>
      <c r="M77" s="58">
        <f t="shared" si="21"/>
        <v>0</v>
      </c>
      <c r="N77" s="124">
        <f t="shared" si="17"/>
        <v>230105.65334694748</v>
      </c>
      <c r="O77" s="120">
        <f t="shared" si="23"/>
        <v>2028.6653566385851</v>
      </c>
      <c r="P77" s="42"/>
      <c r="Q77" s="42">
        <f t="shared" si="18"/>
        <v>232134.31870358606</v>
      </c>
      <c r="R77" s="135">
        <f t="shared" si="24"/>
        <v>232134.31870358606</v>
      </c>
      <c r="S77" s="135">
        <f t="shared" si="25"/>
        <v>232134.31870358606</v>
      </c>
      <c r="T77" s="121">
        <f t="shared" si="26"/>
        <v>3000</v>
      </c>
      <c r="U77" s="132">
        <f t="shared" si="27"/>
        <v>-971.33464336141492</v>
      </c>
      <c r="V77" s="121">
        <f t="shared" si="16"/>
        <v>229134.31870358606</v>
      </c>
      <c r="W77" s="47"/>
      <c r="X77" s="125">
        <f t="shared" si="28"/>
        <v>63</v>
      </c>
      <c r="Y77" s="125">
        <f t="shared" si="30"/>
        <v>0</v>
      </c>
      <c r="Z77" s="153">
        <f t="shared" si="29"/>
        <v>0</v>
      </c>
      <c r="AA77" s="109"/>
    </row>
    <row r="78" spans="2:27" x14ac:dyDescent="0.25">
      <c r="B78" s="47"/>
      <c r="C78" s="47">
        <v>70</v>
      </c>
      <c r="D78" s="51">
        <v>30</v>
      </c>
      <c r="E78" s="51"/>
      <c r="F78" s="53">
        <v>9.7291395516992054</v>
      </c>
      <c r="G78" s="44">
        <f t="shared" si="22"/>
        <v>11.429139551699205</v>
      </c>
      <c r="J78" s="39">
        <f t="shared" si="15"/>
        <v>0</v>
      </c>
      <c r="K78" s="40">
        <v>27485</v>
      </c>
      <c r="L78" s="54" t="str">
        <f t="shared" si="20"/>
        <v>.</v>
      </c>
      <c r="M78" s="58">
        <f t="shared" si="21"/>
        <v>0</v>
      </c>
      <c r="N78" s="124">
        <f t="shared" si="17"/>
        <v>229134.31870358606</v>
      </c>
      <c r="O78" s="120">
        <f t="shared" si="23"/>
        <v>2152.4450174357312</v>
      </c>
      <c r="P78" s="42"/>
      <c r="Q78" s="42">
        <f t="shared" si="18"/>
        <v>231286.76372102179</v>
      </c>
      <c r="R78" s="135">
        <f t="shared" si="24"/>
        <v>231286.76372102179</v>
      </c>
      <c r="S78" s="135">
        <f t="shared" si="25"/>
        <v>231286.76372102179</v>
      </c>
      <c r="T78" s="121">
        <f t="shared" si="26"/>
        <v>3000</v>
      </c>
      <c r="U78" s="132">
        <f t="shared" si="27"/>
        <v>-847.55498256426881</v>
      </c>
      <c r="V78" s="121">
        <f t="shared" si="16"/>
        <v>228286.76372102179</v>
      </c>
      <c r="W78" s="47"/>
      <c r="X78" s="125">
        <f t="shared" si="28"/>
        <v>64</v>
      </c>
      <c r="Y78" s="125">
        <f t="shared" si="30"/>
        <v>0</v>
      </c>
      <c r="Z78" s="153">
        <f t="shared" si="29"/>
        <v>0</v>
      </c>
      <c r="AA78" s="109"/>
    </row>
    <row r="79" spans="2:27" x14ac:dyDescent="0.25">
      <c r="B79" s="47"/>
      <c r="C79" s="51">
        <v>71</v>
      </c>
      <c r="D79" s="51">
        <v>31</v>
      </c>
      <c r="E79" s="51"/>
      <c r="F79" s="53">
        <v>8.8930846930846936</v>
      </c>
      <c r="G79" s="44">
        <f t="shared" si="22"/>
        <v>10.593084693084693</v>
      </c>
      <c r="J79" s="39">
        <f t="shared" ref="J79:J142" si="31">IF($F$1=H79,1,0)</f>
        <v>0</v>
      </c>
      <c r="K79" s="40">
        <v>27515</v>
      </c>
      <c r="L79" s="54" t="str">
        <f t="shared" si="20"/>
        <v>.</v>
      </c>
      <c r="M79" s="58">
        <f t="shared" si="21"/>
        <v>0</v>
      </c>
      <c r="N79" s="124">
        <f t="shared" si="17"/>
        <v>228286.76372102179</v>
      </c>
      <c r="O79" s="120">
        <f t="shared" si="23"/>
        <v>2053.8655258799158</v>
      </c>
      <c r="P79" s="42"/>
      <c r="Q79" s="42">
        <f t="shared" si="18"/>
        <v>230340.62924690172</v>
      </c>
      <c r="R79" s="135">
        <f t="shared" si="24"/>
        <v>230340.62924690172</v>
      </c>
      <c r="S79" s="135">
        <f t="shared" si="25"/>
        <v>230340.62924690172</v>
      </c>
      <c r="T79" s="121">
        <f t="shared" si="26"/>
        <v>3000</v>
      </c>
      <c r="U79" s="132">
        <f t="shared" si="27"/>
        <v>-946.13447412008418</v>
      </c>
      <c r="V79" s="121">
        <f t="shared" ref="V79:V142" si="32">Q79-T79</f>
        <v>227340.62924690172</v>
      </c>
      <c r="W79" s="47"/>
      <c r="X79" s="125">
        <f t="shared" si="28"/>
        <v>65</v>
      </c>
      <c r="Y79" s="125">
        <f t="shared" si="30"/>
        <v>0</v>
      </c>
      <c r="Z79" s="153">
        <f t="shared" si="29"/>
        <v>0</v>
      </c>
      <c r="AA79" s="109"/>
    </row>
    <row r="80" spans="2:27" x14ac:dyDescent="0.25">
      <c r="B80" s="47"/>
      <c r="C80" s="51">
        <v>72</v>
      </c>
      <c r="D80" s="51">
        <v>30</v>
      </c>
      <c r="E80" s="51"/>
      <c r="F80" s="53">
        <v>8.8642335766423361</v>
      </c>
      <c r="G80" s="44">
        <f t="shared" si="22"/>
        <v>10.564233576642335</v>
      </c>
      <c r="J80" s="39">
        <f t="shared" si="31"/>
        <v>0</v>
      </c>
      <c r="K80" s="40">
        <v>27546</v>
      </c>
      <c r="L80" s="54" t="str">
        <f t="shared" si="20"/>
        <v>.</v>
      </c>
      <c r="M80" s="58">
        <f t="shared" si="21"/>
        <v>0</v>
      </c>
      <c r="N80" s="124">
        <f t="shared" si="17"/>
        <v>227340.62924690172</v>
      </c>
      <c r="O80" s="120">
        <f t="shared" si="23"/>
        <v>1973.9831579384513</v>
      </c>
      <c r="P80" s="115">
        <f>SUM(O69:O80)</f>
        <v>27498.309989818201</v>
      </c>
      <c r="Q80" s="42">
        <f t="shared" si="18"/>
        <v>229314.61240484018</v>
      </c>
      <c r="R80" s="135">
        <f t="shared" si="24"/>
        <v>229314.61240484018</v>
      </c>
      <c r="S80" s="135">
        <f t="shared" si="25"/>
        <v>229314.61240484018</v>
      </c>
      <c r="T80" s="121">
        <f t="shared" si="26"/>
        <v>3000</v>
      </c>
      <c r="U80" s="132">
        <f t="shared" si="27"/>
        <v>-1026.0168420615487</v>
      </c>
      <c r="V80" s="121">
        <f t="shared" si="32"/>
        <v>226314.61240484018</v>
      </c>
      <c r="W80" s="47"/>
      <c r="X80" s="125">
        <f t="shared" si="28"/>
        <v>66</v>
      </c>
      <c r="Y80" s="125">
        <f t="shared" si="30"/>
        <v>0</v>
      </c>
      <c r="Z80" s="153">
        <f t="shared" si="29"/>
        <v>0</v>
      </c>
      <c r="AA80" s="109"/>
    </row>
    <row r="81" spans="2:27" x14ac:dyDescent="0.25">
      <c r="B81" s="47">
        <f>B69+1</f>
        <v>7</v>
      </c>
      <c r="C81" s="47">
        <v>73</v>
      </c>
      <c r="D81" s="51">
        <v>31</v>
      </c>
      <c r="E81" s="51"/>
      <c r="F81" s="53">
        <v>7.8292985457656119</v>
      </c>
      <c r="G81" s="44">
        <f t="shared" si="22"/>
        <v>9.5292985457656112</v>
      </c>
      <c r="J81" s="39">
        <f t="shared" si="31"/>
        <v>0</v>
      </c>
      <c r="K81" s="40">
        <v>27576</v>
      </c>
      <c r="L81" s="54" t="str">
        <f t="shared" si="20"/>
        <v>.</v>
      </c>
      <c r="M81" s="58">
        <f t="shared" si="21"/>
        <v>0</v>
      </c>
      <c r="N81" s="124">
        <f t="shared" ref="N81:N144" si="33">IF(V80&gt;0,V80,0)</f>
        <v>226314.61240484018</v>
      </c>
      <c r="O81" s="120">
        <f t="shared" si="23"/>
        <v>1831.6494441951643</v>
      </c>
      <c r="P81" s="42"/>
      <c r="Q81" s="42">
        <f t="shared" ref="Q81:Q144" si="34">M81+N81+O81</f>
        <v>228146.26184903533</v>
      </c>
      <c r="R81" s="135">
        <f t="shared" si="24"/>
        <v>228146.26184903533</v>
      </c>
      <c r="S81" s="135">
        <f t="shared" si="25"/>
        <v>228146.26184903533</v>
      </c>
      <c r="T81" s="121">
        <f t="shared" si="26"/>
        <v>3000</v>
      </c>
      <c r="U81" s="132">
        <f t="shared" si="27"/>
        <v>-1168.3505558048357</v>
      </c>
      <c r="V81" s="121">
        <f t="shared" si="32"/>
        <v>225146.26184903533</v>
      </c>
      <c r="W81" s="47"/>
      <c r="X81" s="125">
        <f t="shared" si="28"/>
        <v>67</v>
      </c>
      <c r="Y81" s="125">
        <f t="shared" si="30"/>
        <v>0</v>
      </c>
      <c r="Z81" s="153">
        <f t="shared" si="29"/>
        <v>0</v>
      </c>
      <c r="AA81" s="109"/>
    </row>
    <row r="82" spans="2:27" x14ac:dyDescent="0.25">
      <c r="B82" s="47"/>
      <c r="C82" s="51">
        <v>74</v>
      </c>
      <c r="D82" s="51">
        <v>31</v>
      </c>
      <c r="E82" s="51"/>
      <c r="F82" s="53">
        <v>7.140329768270945</v>
      </c>
      <c r="G82" s="44">
        <f t="shared" si="22"/>
        <v>8.8403297682709443</v>
      </c>
      <c r="J82" s="39">
        <f t="shared" si="31"/>
        <v>0</v>
      </c>
      <c r="K82" s="40">
        <v>27607</v>
      </c>
      <c r="L82" s="54" t="str">
        <f t="shared" si="20"/>
        <v>.</v>
      </c>
      <c r="M82" s="58">
        <f t="shared" si="21"/>
        <v>0</v>
      </c>
      <c r="N82" s="124">
        <f t="shared" si="33"/>
        <v>225146.26184903533</v>
      </c>
      <c r="O82" s="120">
        <f t="shared" si="23"/>
        <v>1690.4488555070552</v>
      </c>
      <c r="P82" s="42"/>
      <c r="Q82" s="42">
        <f t="shared" si="34"/>
        <v>226836.71070454238</v>
      </c>
      <c r="R82" s="135">
        <f t="shared" si="24"/>
        <v>226836.71070454238</v>
      </c>
      <c r="S82" s="135">
        <f t="shared" si="25"/>
        <v>226836.71070454238</v>
      </c>
      <c r="T82" s="121">
        <f t="shared" si="26"/>
        <v>3000</v>
      </c>
      <c r="U82" s="132">
        <f t="shared" si="27"/>
        <v>-1309.5511444929448</v>
      </c>
      <c r="V82" s="121">
        <f t="shared" si="32"/>
        <v>223836.71070454238</v>
      </c>
      <c r="W82" s="47"/>
      <c r="X82" s="125">
        <f t="shared" si="28"/>
        <v>68</v>
      </c>
      <c r="Y82" s="125">
        <f t="shared" si="30"/>
        <v>0</v>
      </c>
      <c r="Z82" s="153">
        <f t="shared" si="29"/>
        <v>0</v>
      </c>
      <c r="AA82" s="109"/>
    </row>
    <row r="83" spans="2:27" x14ac:dyDescent="0.25">
      <c r="B83" s="47"/>
      <c r="C83" s="51">
        <v>75</v>
      </c>
      <c r="D83" s="51">
        <v>30</v>
      </c>
      <c r="E83" s="51"/>
      <c r="F83" s="53">
        <v>7.4244010647737353</v>
      </c>
      <c r="G83" s="44">
        <f t="shared" si="22"/>
        <v>9.1244010647737355</v>
      </c>
      <c r="J83" s="39">
        <f t="shared" si="31"/>
        <v>0</v>
      </c>
      <c r="K83" s="40">
        <v>27638</v>
      </c>
      <c r="L83" s="54" t="str">
        <f t="shared" si="20"/>
        <v>.</v>
      </c>
      <c r="M83" s="58">
        <f t="shared" si="21"/>
        <v>0</v>
      </c>
      <c r="N83" s="124">
        <f t="shared" si="33"/>
        <v>223836.71070454238</v>
      </c>
      <c r="O83" s="120">
        <f t="shared" si="23"/>
        <v>1678.6651409490223</v>
      </c>
      <c r="P83" s="42"/>
      <c r="Q83" s="42">
        <f t="shared" si="34"/>
        <v>225515.37584549139</v>
      </c>
      <c r="R83" s="135">
        <f t="shared" si="24"/>
        <v>225515.37584549139</v>
      </c>
      <c r="S83" s="135">
        <f t="shared" si="25"/>
        <v>225515.37584549139</v>
      </c>
      <c r="T83" s="121">
        <f t="shared" si="26"/>
        <v>3000</v>
      </c>
      <c r="U83" s="132">
        <f t="shared" si="27"/>
        <v>-1321.3348590509777</v>
      </c>
      <c r="V83" s="121">
        <f t="shared" si="32"/>
        <v>222515.37584549139</v>
      </c>
      <c r="W83" s="47"/>
      <c r="X83" s="125">
        <f t="shared" si="28"/>
        <v>69</v>
      </c>
      <c r="Y83" s="125">
        <f t="shared" si="30"/>
        <v>0</v>
      </c>
      <c r="Z83" s="153">
        <f t="shared" si="29"/>
        <v>0</v>
      </c>
      <c r="AA83" s="109"/>
    </row>
    <row r="84" spans="2:27" x14ac:dyDescent="0.25">
      <c r="B84" s="47"/>
      <c r="C84" s="47">
        <v>76</v>
      </c>
      <c r="D84" s="51">
        <v>31</v>
      </c>
      <c r="E84" s="51"/>
      <c r="F84" s="53">
        <v>6.9474698795180734</v>
      </c>
      <c r="G84" s="44">
        <f t="shared" si="22"/>
        <v>8.6474698795180736</v>
      </c>
      <c r="J84" s="39">
        <f t="shared" si="31"/>
        <v>0</v>
      </c>
      <c r="K84" s="40">
        <v>27668</v>
      </c>
      <c r="L84" s="54" t="str">
        <f t="shared" si="20"/>
        <v>.</v>
      </c>
      <c r="M84" s="58">
        <f t="shared" si="21"/>
        <v>0</v>
      </c>
      <c r="N84" s="124">
        <f t="shared" si="33"/>
        <v>222515.37584549139</v>
      </c>
      <c r="O84" s="120">
        <f t="shared" si="23"/>
        <v>1634.2478170125873</v>
      </c>
      <c r="P84" s="42"/>
      <c r="Q84" s="42">
        <f t="shared" si="34"/>
        <v>224149.62366250399</v>
      </c>
      <c r="R84" s="135">
        <f t="shared" si="24"/>
        <v>224149.62366250399</v>
      </c>
      <c r="S84" s="135">
        <f t="shared" si="25"/>
        <v>224149.62366250399</v>
      </c>
      <c r="T84" s="121">
        <f t="shared" si="26"/>
        <v>3000</v>
      </c>
      <c r="U84" s="132">
        <f t="shared" si="27"/>
        <v>-1365.7521829874127</v>
      </c>
      <c r="V84" s="121">
        <f t="shared" si="32"/>
        <v>221149.62366250399</v>
      </c>
      <c r="W84" s="47"/>
      <c r="X84" s="125">
        <f t="shared" si="28"/>
        <v>70</v>
      </c>
      <c r="Y84" s="125">
        <f t="shared" si="30"/>
        <v>0</v>
      </c>
      <c r="Z84" s="153">
        <f t="shared" si="29"/>
        <v>0</v>
      </c>
      <c r="AA84" s="109"/>
    </row>
    <row r="85" spans="2:27" x14ac:dyDescent="0.25">
      <c r="B85" s="47"/>
      <c r="C85" s="51">
        <v>77</v>
      </c>
      <c r="D85" s="51">
        <v>30</v>
      </c>
      <c r="E85" s="51"/>
      <c r="F85" s="53">
        <v>6.817922283901666</v>
      </c>
      <c r="G85" s="44">
        <f t="shared" si="22"/>
        <v>8.5179222839016653</v>
      </c>
      <c r="J85" s="39">
        <f t="shared" si="31"/>
        <v>0</v>
      </c>
      <c r="K85" s="40">
        <v>27699</v>
      </c>
      <c r="L85" s="54" t="str">
        <f t="shared" si="20"/>
        <v>.</v>
      </c>
      <c r="M85" s="58">
        <f t="shared" si="21"/>
        <v>0</v>
      </c>
      <c r="N85" s="124">
        <f t="shared" si="33"/>
        <v>221149.62366250399</v>
      </c>
      <c r="O85" s="120">
        <f t="shared" si="23"/>
        <v>1548.2755951818986</v>
      </c>
      <c r="P85" s="42"/>
      <c r="Q85" s="42">
        <f t="shared" si="34"/>
        <v>222697.8992576859</v>
      </c>
      <c r="R85" s="135">
        <f t="shared" si="24"/>
        <v>222697.8992576859</v>
      </c>
      <c r="S85" s="135">
        <f t="shared" si="25"/>
        <v>222697.8992576859</v>
      </c>
      <c r="T85" s="121">
        <f t="shared" si="26"/>
        <v>3000</v>
      </c>
      <c r="U85" s="132">
        <f t="shared" si="27"/>
        <v>-1451.7244048181014</v>
      </c>
      <c r="V85" s="121">
        <f t="shared" si="32"/>
        <v>219697.8992576859</v>
      </c>
      <c r="W85" s="47"/>
      <c r="X85" s="125">
        <f t="shared" si="28"/>
        <v>71</v>
      </c>
      <c r="Y85" s="125">
        <f t="shared" si="30"/>
        <v>0</v>
      </c>
      <c r="Z85" s="153">
        <f t="shared" si="29"/>
        <v>0</v>
      </c>
      <c r="AA85" s="109"/>
    </row>
    <row r="86" spans="2:27" x14ac:dyDescent="0.25">
      <c r="B86" s="47"/>
      <c r="C86" s="51">
        <v>78</v>
      </c>
      <c r="D86" s="51">
        <v>31</v>
      </c>
      <c r="E86" s="51"/>
      <c r="F86" s="53">
        <v>6.3398203592814371</v>
      </c>
      <c r="G86" s="44">
        <f t="shared" si="22"/>
        <v>8.0398203592814372</v>
      </c>
      <c r="I86" s="96">
        <f>SUM(G75:G86)/12</f>
        <v>9.5355785196690714</v>
      </c>
      <c r="J86" s="39">
        <f t="shared" si="31"/>
        <v>0</v>
      </c>
      <c r="K86" s="40">
        <v>27729</v>
      </c>
      <c r="L86" s="54" t="str">
        <f t="shared" si="20"/>
        <v>.</v>
      </c>
      <c r="M86" s="58">
        <f t="shared" si="21"/>
        <v>0</v>
      </c>
      <c r="N86" s="124">
        <f t="shared" si="33"/>
        <v>219697.8992576859</v>
      </c>
      <c r="O86" s="120">
        <f t="shared" si="23"/>
        <v>1500.1720806477385</v>
      </c>
      <c r="P86" s="42"/>
      <c r="Q86" s="42">
        <f t="shared" si="34"/>
        <v>221198.07133833363</v>
      </c>
      <c r="R86" s="135">
        <f t="shared" si="24"/>
        <v>221198.07133833363</v>
      </c>
      <c r="S86" s="135">
        <f t="shared" si="25"/>
        <v>221198.07133833363</v>
      </c>
      <c r="T86" s="121">
        <f t="shared" si="26"/>
        <v>3000</v>
      </c>
      <c r="U86" s="132">
        <f t="shared" si="27"/>
        <v>-1499.8279193522615</v>
      </c>
      <c r="V86" s="121">
        <f t="shared" si="32"/>
        <v>218198.07133833363</v>
      </c>
      <c r="W86" s="47"/>
      <c r="X86" s="125">
        <f t="shared" si="28"/>
        <v>72</v>
      </c>
      <c r="Y86" s="125">
        <f t="shared" si="30"/>
        <v>0</v>
      </c>
      <c r="Z86" s="153">
        <f t="shared" si="29"/>
        <v>0</v>
      </c>
      <c r="AA86" s="109"/>
    </row>
    <row r="87" spans="2:27" x14ac:dyDescent="0.25">
      <c r="B87" s="47"/>
      <c r="C87" s="47">
        <v>79</v>
      </c>
      <c r="D87" s="51">
        <v>31</v>
      </c>
      <c r="E87" s="51"/>
      <c r="F87" s="53">
        <v>6.2695488721804518</v>
      </c>
      <c r="G87" s="44">
        <f t="shared" si="22"/>
        <v>7.9695488721804519</v>
      </c>
      <c r="H87" s="39">
        <f>H75+1</f>
        <v>1976</v>
      </c>
      <c r="J87" s="39">
        <f t="shared" si="31"/>
        <v>0</v>
      </c>
      <c r="K87" s="40">
        <v>27760</v>
      </c>
      <c r="L87" s="54" t="str">
        <f t="shared" si="20"/>
        <v>.</v>
      </c>
      <c r="M87" s="58">
        <f t="shared" si="21"/>
        <v>0</v>
      </c>
      <c r="N87" s="124">
        <f t="shared" si="33"/>
        <v>218198.07133833363</v>
      </c>
      <c r="O87" s="120">
        <f t="shared" si="23"/>
        <v>1476.9081094174619</v>
      </c>
      <c r="P87" s="42"/>
      <c r="Q87" s="42">
        <f t="shared" si="34"/>
        <v>219674.9794477511</v>
      </c>
      <c r="R87" s="135">
        <f t="shared" si="24"/>
        <v>219674.9794477511</v>
      </c>
      <c r="S87" s="135">
        <f t="shared" si="25"/>
        <v>219674.9794477511</v>
      </c>
      <c r="T87" s="121">
        <f t="shared" si="26"/>
        <v>3000</v>
      </c>
      <c r="U87" s="132">
        <f t="shared" si="27"/>
        <v>-1523.0918905825381</v>
      </c>
      <c r="V87" s="121">
        <f t="shared" si="32"/>
        <v>216674.9794477511</v>
      </c>
      <c r="W87" s="47"/>
      <c r="X87" s="125">
        <f t="shared" si="28"/>
        <v>73</v>
      </c>
      <c r="Y87" s="125">
        <f t="shared" si="30"/>
        <v>0</v>
      </c>
      <c r="Z87" s="153">
        <f t="shared" si="29"/>
        <v>0</v>
      </c>
      <c r="AA87" s="109"/>
    </row>
    <row r="88" spans="2:27" x14ac:dyDescent="0.25">
      <c r="B88" s="47"/>
      <c r="C88" s="51">
        <v>80</v>
      </c>
      <c r="D88" s="51">
        <v>28.25</v>
      </c>
      <c r="E88" s="51"/>
      <c r="F88" s="53">
        <v>6.5489215098861591</v>
      </c>
      <c r="G88" s="44">
        <f t="shared" si="22"/>
        <v>8.2489215098861592</v>
      </c>
      <c r="J88" s="39">
        <f t="shared" si="31"/>
        <v>0</v>
      </c>
      <c r="K88" s="40">
        <v>27791</v>
      </c>
      <c r="L88" s="54" t="str">
        <f t="shared" si="20"/>
        <v>.</v>
      </c>
      <c r="M88" s="58">
        <f t="shared" si="21"/>
        <v>0</v>
      </c>
      <c r="N88" s="124">
        <f t="shared" si="33"/>
        <v>216674.9794477511</v>
      </c>
      <c r="O88" s="120">
        <f t="shared" si="23"/>
        <v>1383.348243453004</v>
      </c>
      <c r="P88" s="42"/>
      <c r="Q88" s="42">
        <f t="shared" si="34"/>
        <v>218058.32769120412</v>
      </c>
      <c r="R88" s="135">
        <f t="shared" si="24"/>
        <v>218058.32769120412</v>
      </c>
      <c r="S88" s="135">
        <f t="shared" si="25"/>
        <v>218058.32769120412</v>
      </c>
      <c r="T88" s="121">
        <f t="shared" si="26"/>
        <v>3000</v>
      </c>
      <c r="U88" s="132">
        <f t="shared" si="27"/>
        <v>-1616.651756546996</v>
      </c>
      <c r="V88" s="121">
        <f t="shared" si="32"/>
        <v>215058.32769120412</v>
      </c>
      <c r="W88" s="47"/>
      <c r="X88" s="125">
        <f t="shared" si="28"/>
        <v>74</v>
      </c>
      <c r="Y88" s="125">
        <f t="shared" si="30"/>
        <v>0</v>
      </c>
      <c r="Z88" s="153">
        <f t="shared" si="29"/>
        <v>0</v>
      </c>
      <c r="AA88" s="109"/>
    </row>
    <row r="89" spans="2:27" x14ac:dyDescent="0.25">
      <c r="B89" s="47"/>
      <c r="C89" s="51">
        <v>81</v>
      </c>
      <c r="D89" s="51">
        <v>31</v>
      </c>
      <c r="E89" s="51"/>
      <c r="F89" s="53">
        <v>7.3216216216216212</v>
      </c>
      <c r="G89" s="44">
        <f t="shared" si="22"/>
        <v>9.0216216216216214</v>
      </c>
      <c r="J89" s="39">
        <f t="shared" si="31"/>
        <v>0</v>
      </c>
      <c r="K89" s="40">
        <v>27820</v>
      </c>
      <c r="L89" s="54" t="str">
        <f t="shared" si="20"/>
        <v>.</v>
      </c>
      <c r="M89" s="58">
        <f t="shared" si="21"/>
        <v>0</v>
      </c>
      <c r="N89" s="124">
        <f t="shared" si="33"/>
        <v>215058.32769120412</v>
      </c>
      <c r="O89" s="120">
        <f t="shared" si="23"/>
        <v>1647.8197432677096</v>
      </c>
      <c r="P89" s="42"/>
      <c r="Q89" s="42">
        <f t="shared" si="34"/>
        <v>216706.14743447182</v>
      </c>
      <c r="R89" s="135">
        <f t="shared" si="24"/>
        <v>216706.14743447182</v>
      </c>
      <c r="S89" s="135">
        <f t="shared" si="25"/>
        <v>216706.14743447182</v>
      </c>
      <c r="T89" s="121">
        <f t="shared" si="26"/>
        <v>3000</v>
      </c>
      <c r="U89" s="132">
        <f t="shared" si="27"/>
        <v>-1352.1802567322904</v>
      </c>
      <c r="V89" s="121">
        <f t="shared" si="32"/>
        <v>213706.14743447182</v>
      </c>
      <c r="W89" s="47"/>
      <c r="X89" s="125">
        <f t="shared" si="28"/>
        <v>75</v>
      </c>
      <c r="Y89" s="125">
        <f t="shared" si="30"/>
        <v>0</v>
      </c>
      <c r="Z89" s="153">
        <f t="shared" si="29"/>
        <v>0</v>
      </c>
      <c r="AA89" s="109"/>
    </row>
    <row r="90" spans="2:27" x14ac:dyDescent="0.25">
      <c r="B90" s="47"/>
      <c r="C90" s="47">
        <v>82</v>
      </c>
      <c r="D90" s="51">
        <v>30</v>
      </c>
      <c r="E90" s="51"/>
      <c r="F90" s="53">
        <v>9.4557958921694478</v>
      </c>
      <c r="G90" s="44">
        <f t="shared" si="22"/>
        <v>11.155795892169447</v>
      </c>
      <c r="J90" s="39">
        <f t="shared" si="31"/>
        <v>0</v>
      </c>
      <c r="K90" s="40">
        <v>27851</v>
      </c>
      <c r="L90" s="54" t="str">
        <f t="shared" si="20"/>
        <v>.</v>
      </c>
      <c r="M90" s="58">
        <f t="shared" si="21"/>
        <v>0</v>
      </c>
      <c r="N90" s="124">
        <f t="shared" si="33"/>
        <v>213706.14743447182</v>
      </c>
      <c r="O90" s="120">
        <f t="shared" si="23"/>
        <v>1959.5031465869913</v>
      </c>
      <c r="P90" s="42"/>
      <c r="Q90" s="42">
        <f t="shared" si="34"/>
        <v>215665.65058105881</v>
      </c>
      <c r="R90" s="135">
        <f t="shared" si="24"/>
        <v>215665.65058105881</v>
      </c>
      <c r="S90" s="135">
        <f t="shared" si="25"/>
        <v>215665.65058105881</v>
      </c>
      <c r="T90" s="121">
        <f t="shared" si="26"/>
        <v>3000</v>
      </c>
      <c r="U90" s="132">
        <f t="shared" si="27"/>
        <v>-1040.4968534130087</v>
      </c>
      <c r="V90" s="121">
        <f t="shared" si="32"/>
        <v>212665.65058105881</v>
      </c>
      <c r="W90" s="47"/>
      <c r="X90" s="125">
        <f t="shared" si="28"/>
        <v>76</v>
      </c>
      <c r="Y90" s="125">
        <f t="shared" si="30"/>
        <v>0</v>
      </c>
      <c r="Z90" s="153">
        <f t="shared" si="29"/>
        <v>0</v>
      </c>
      <c r="AA90" s="109"/>
    </row>
    <row r="91" spans="2:27" x14ac:dyDescent="0.25">
      <c r="B91" s="47"/>
      <c r="C91" s="51">
        <v>83</v>
      </c>
      <c r="D91" s="51">
        <v>31</v>
      </c>
      <c r="E91" s="51"/>
      <c r="F91" s="53">
        <v>7.71</v>
      </c>
      <c r="G91" s="44">
        <f t="shared" si="22"/>
        <v>9.41</v>
      </c>
      <c r="J91" s="39">
        <f t="shared" si="31"/>
        <v>0</v>
      </c>
      <c r="K91" s="40">
        <v>27881</v>
      </c>
      <c r="L91" s="54" t="str">
        <f t="shared" si="20"/>
        <v>.</v>
      </c>
      <c r="M91" s="58">
        <f t="shared" si="21"/>
        <v>0</v>
      </c>
      <c r="N91" s="124">
        <f t="shared" si="33"/>
        <v>212665.65058105881</v>
      </c>
      <c r="O91" s="120">
        <f t="shared" si="23"/>
        <v>1699.6355323561827</v>
      </c>
      <c r="P91" s="42"/>
      <c r="Q91" s="42">
        <f t="shared" si="34"/>
        <v>214365.286113415</v>
      </c>
      <c r="R91" s="135">
        <f t="shared" si="24"/>
        <v>214365.286113415</v>
      </c>
      <c r="S91" s="135">
        <f t="shared" si="25"/>
        <v>214365.286113415</v>
      </c>
      <c r="T91" s="121">
        <f t="shared" si="26"/>
        <v>3000</v>
      </c>
      <c r="U91" s="132">
        <f t="shared" si="27"/>
        <v>-1300.3644676438173</v>
      </c>
      <c r="V91" s="121">
        <f t="shared" si="32"/>
        <v>211365.286113415</v>
      </c>
      <c r="W91" s="47"/>
      <c r="X91" s="125">
        <f t="shared" si="28"/>
        <v>77</v>
      </c>
      <c r="Y91" s="125">
        <f t="shared" si="30"/>
        <v>0</v>
      </c>
      <c r="Z91" s="153">
        <f t="shared" si="29"/>
        <v>0</v>
      </c>
      <c r="AA91" s="109"/>
    </row>
    <row r="92" spans="2:27" x14ac:dyDescent="0.25">
      <c r="B92" s="47"/>
      <c r="C92" s="51">
        <v>84</v>
      </c>
      <c r="D92" s="51">
        <v>30</v>
      </c>
      <c r="E92" s="51"/>
      <c r="F92" s="53">
        <v>8.02</v>
      </c>
      <c r="G92" s="44">
        <f t="shared" si="22"/>
        <v>9.7199999999999989</v>
      </c>
      <c r="J92" s="39">
        <f t="shared" si="31"/>
        <v>0</v>
      </c>
      <c r="K92" s="40">
        <v>27912</v>
      </c>
      <c r="L92" s="54" t="str">
        <f t="shared" si="20"/>
        <v>.</v>
      </c>
      <c r="M92" s="58">
        <f t="shared" si="21"/>
        <v>0</v>
      </c>
      <c r="N92" s="124">
        <f t="shared" si="33"/>
        <v>211365.286113415</v>
      </c>
      <c r="O92" s="120">
        <f t="shared" si="23"/>
        <v>1688.6059570047069</v>
      </c>
      <c r="P92" s="115">
        <f>SUM(O81:O92)</f>
        <v>19739.279665579521</v>
      </c>
      <c r="Q92" s="42">
        <f t="shared" si="34"/>
        <v>213053.89207041971</v>
      </c>
      <c r="R92" s="135">
        <f t="shared" si="24"/>
        <v>213053.89207041971</v>
      </c>
      <c r="S92" s="135">
        <f t="shared" si="25"/>
        <v>213053.89207041971</v>
      </c>
      <c r="T92" s="121">
        <f t="shared" si="26"/>
        <v>3000</v>
      </c>
      <c r="U92" s="132">
        <f t="shared" si="27"/>
        <v>-1311.3940429952931</v>
      </c>
      <c r="V92" s="121">
        <f t="shared" si="32"/>
        <v>210053.89207041971</v>
      </c>
      <c r="W92" s="47"/>
      <c r="X92" s="125">
        <f t="shared" si="28"/>
        <v>78</v>
      </c>
      <c r="Y92" s="125">
        <f t="shared" si="30"/>
        <v>0</v>
      </c>
      <c r="Z92" s="153">
        <f t="shared" si="29"/>
        <v>0</v>
      </c>
      <c r="AA92" s="109"/>
    </row>
    <row r="93" spans="2:27" x14ac:dyDescent="0.25">
      <c r="B93" s="47">
        <f>B81+1</f>
        <v>8</v>
      </c>
      <c r="C93" s="47">
        <v>85</v>
      </c>
      <c r="D93" s="51">
        <v>31</v>
      </c>
      <c r="E93" s="51"/>
      <c r="F93" s="53">
        <v>7.57</v>
      </c>
      <c r="G93" s="44">
        <f t="shared" si="22"/>
        <v>9.27</v>
      </c>
      <c r="J93" s="39">
        <f t="shared" si="31"/>
        <v>0</v>
      </c>
      <c r="K93" s="40">
        <v>27942</v>
      </c>
      <c r="L93" s="54" t="str">
        <f t="shared" si="20"/>
        <v>.</v>
      </c>
      <c r="M93" s="58">
        <f t="shared" si="21"/>
        <v>0</v>
      </c>
      <c r="N93" s="124">
        <f t="shared" si="33"/>
        <v>210053.89207041971</v>
      </c>
      <c r="O93" s="120">
        <f t="shared" si="23"/>
        <v>1653.7859442267536</v>
      </c>
      <c r="P93" s="42"/>
      <c r="Q93" s="42">
        <f t="shared" si="34"/>
        <v>211707.67801464646</v>
      </c>
      <c r="R93" s="135">
        <f t="shared" si="24"/>
        <v>211707.67801464646</v>
      </c>
      <c r="S93" s="135">
        <f t="shared" si="25"/>
        <v>211707.67801464646</v>
      </c>
      <c r="T93" s="121">
        <f t="shared" si="26"/>
        <v>3000</v>
      </c>
      <c r="U93" s="132">
        <f t="shared" si="27"/>
        <v>-1346.2140557732464</v>
      </c>
      <c r="V93" s="121">
        <f t="shared" si="32"/>
        <v>208707.67801464646</v>
      </c>
      <c r="W93" s="47"/>
      <c r="X93" s="125">
        <f t="shared" si="28"/>
        <v>79</v>
      </c>
      <c r="Y93" s="125">
        <f t="shared" si="30"/>
        <v>0</v>
      </c>
      <c r="Z93" s="153">
        <f t="shared" si="29"/>
        <v>0</v>
      </c>
      <c r="AA93" s="109"/>
    </row>
    <row r="94" spans="2:27" x14ac:dyDescent="0.25">
      <c r="B94" s="47"/>
      <c r="C94" s="51">
        <v>86</v>
      </c>
      <c r="D94" s="51">
        <v>31</v>
      </c>
      <c r="E94" s="51"/>
      <c r="F94" s="53">
        <v>7.75</v>
      </c>
      <c r="G94" s="44">
        <f t="shared" si="22"/>
        <v>9.4499999999999993</v>
      </c>
      <c r="J94" s="39">
        <f t="shared" si="31"/>
        <v>0</v>
      </c>
      <c r="K94" s="40">
        <v>27973</v>
      </c>
      <c r="L94" s="54" t="str">
        <f t="shared" si="20"/>
        <v>.</v>
      </c>
      <c r="M94" s="58">
        <f t="shared" si="21"/>
        <v>0</v>
      </c>
      <c r="N94" s="124">
        <f t="shared" si="33"/>
        <v>208707.67801464646</v>
      </c>
      <c r="O94" s="120">
        <f t="shared" si="23"/>
        <v>1675.0935417641281</v>
      </c>
      <c r="P94" s="42"/>
      <c r="Q94" s="42">
        <f t="shared" si="34"/>
        <v>210382.77155641059</v>
      </c>
      <c r="R94" s="135">
        <f t="shared" si="24"/>
        <v>210382.77155641059</v>
      </c>
      <c r="S94" s="135">
        <f t="shared" si="25"/>
        <v>210382.77155641059</v>
      </c>
      <c r="T94" s="121">
        <f t="shared" si="26"/>
        <v>3000</v>
      </c>
      <c r="U94" s="132">
        <f t="shared" si="27"/>
        <v>-1324.9064582358719</v>
      </c>
      <c r="V94" s="121">
        <f t="shared" si="32"/>
        <v>207382.77155641059</v>
      </c>
      <c r="W94" s="47"/>
      <c r="X94" s="125">
        <f t="shared" si="28"/>
        <v>80</v>
      </c>
      <c r="Y94" s="125">
        <f t="shared" si="30"/>
        <v>0</v>
      </c>
      <c r="Z94" s="153">
        <f t="shared" si="29"/>
        <v>0</v>
      </c>
      <c r="AA94" s="109"/>
    </row>
    <row r="95" spans="2:27" x14ac:dyDescent="0.25">
      <c r="B95" s="47"/>
      <c r="C95" s="51">
        <v>87</v>
      </c>
      <c r="D95" s="51">
        <v>30</v>
      </c>
      <c r="E95" s="51"/>
      <c r="F95" s="53">
        <v>7.46</v>
      </c>
      <c r="G95" s="44">
        <f t="shared" si="22"/>
        <v>9.16</v>
      </c>
      <c r="J95" s="39">
        <f t="shared" si="31"/>
        <v>0</v>
      </c>
      <c r="K95" s="40">
        <v>28004</v>
      </c>
      <c r="L95" s="54" t="str">
        <f t="shared" si="20"/>
        <v>.</v>
      </c>
      <c r="M95" s="58">
        <f t="shared" si="21"/>
        <v>0</v>
      </c>
      <c r="N95" s="124">
        <f t="shared" si="33"/>
        <v>207382.77155641059</v>
      </c>
      <c r="O95" s="120">
        <f t="shared" si="23"/>
        <v>1561.3365924301816</v>
      </c>
      <c r="P95" s="42"/>
      <c r="Q95" s="42">
        <f t="shared" si="34"/>
        <v>208944.10814884078</v>
      </c>
      <c r="R95" s="135">
        <f t="shared" si="24"/>
        <v>208944.10814884078</v>
      </c>
      <c r="S95" s="135">
        <f t="shared" si="25"/>
        <v>208944.10814884078</v>
      </c>
      <c r="T95" s="121">
        <f t="shared" si="26"/>
        <v>3000</v>
      </c>
      <c r="U95" s="132">
        <f t="shared" si="27"/>
        <v>-1438.6634075698184</v>
      </c>
      <c r="V95" s="121">
        <f t="shared" si="32"/>
        <v>205944.10814884078</v>
      </c>
      <c r="W95" s="47"/>
      <c r="X95" s="125">
        <f t="shared" si="28"/>
        <v>81</v>
      </c>
      <c r="Y95" s="125">
        <f t="shared" si="30"/>
        <v>0</v>
      </c>
      <c r="Z95" s="153">
        <f t="shared" si="29"/>
        <v>0</v>
      </c>
      <c r="AA95" s="109"/>
    </row>
    <row r="96" spans="2:27" x14ac:dyDescent="0.25">
      <c r="B96" s="47"/>
      <c r="C96" s="47">
        <v>88</v>
      </c>
      <c r="D96" s="51">
        <v>31</v>
      </c>
      <c r="E96" s="51"/>
      <c r="F96" s="53">
        <v>7.28</v>
      </c>
      <c r="G96" s="44">
        <f t="shared" si="22"/>
        <v>8.98</v>
      </c>
      <c r="J96" s="39">
        <f t="shared" si="31"/>
        <v>0</v>
      </c>
      <c r="K96" s="40">
        <v>28034</v>
      </c>
      <c r="L96" s="54" t="str">
        <f t="shared" si="20"/>
        <v>.</v>
      </c>
      <c r="M96" s="58">
        <f t="shared" si="21"/>
        <v>0</v>
      </c>
      <c r="N96" s="124">
        <f t="shared" si="33"/>
        <v>205944.10814884078</v>
      </c>
      <c r="O96" s="120">
        <f t="shared" si="23"/>
        <v>1570.7046801773781</v>
      </c>
      <c r="P96" s="42"/>
      <c r="Q96" s="42">
        <f t="shared" si="34"/>
        <v>207514.81282901816</v>
      </c>
      <c r="R96" s="135">
        <f t="shared" si="24"/>
        <v>207514.81282901816</v>
      </c>
      <c r="S96" s="135">
        <f t="shared" si="25"/>
        <v>207514.81282901816</v>
      </c>
      <c r="T96" s="121">
        <f t="shared" si="26"/>
        <v>3000</v>
      </c>
      <c r="U96" s="132">
        <f t="shared" si="27"/>
        <v>-1429.2953198226219</v>
      </c>
      <c r="V96" s="121">
        <f t="shared" si="32"/>
        <v>204514.81282901816</v>
      </c>
      <c r="W96" s="47"/>
      <c r="X96" s="125">
        <f t="shared" si="28"/>
        <v>82</v>
      </c>
      <c r="Y96" s="125">
        <f t="shared" si="30"/>
        <v>0</v>
      </c>
      <c r="Z96" s="153">
        <f t="shared" si="29"/>
        <v>0</v>
      </c>
      <c r="AA96" s="109"/>
    </row>
    <row r="97" spans="2:27" x14ac:dyDescent="0.25">
      <c r="B97" s="47"/>
      <c r="C97" s="51">
        <v>89</v>
      </c>
      <c r="D97" s="51">
        <v>30</v>
      </c>
      <c r="E97" s="51"/>
      <c r="F97" s="53">
        <v>7.18</v>
      </c>
      <c r="G97" s="44">
        <f t="shared" si="22"/>
        <v>8.879999999999999</v>
      </c>
      <c r="J97" s="39">
        <f t="shared" si="31"/>
        <v>0</v>
      </c>
      <c r="K97" s="40">
        <v>28065</v>
      </c>
      <c r="L97" s="54" t="str">
        <f t="shared" si="20"/>
        <v>.</v>
      </c>
      <c r="M97" s="58">
        <f t="shared" si="21"/>
        <v>0</v>
      </c>
      <c r="N97" s="124">
        <f t="shared" si="33"/>
        <v>204514.81282901816</v>
      </c>
      <c r="O97" s="120">
        <f t="shared" si="23"/>
        <v>1492.6779763739844</v>
      </c>
      <c r="P97" s="42"/>
      <c r="Q97" s="42">
        <f t="shared" si="34"/>
        <v>206007.49080539215</v>
      </c>
      <c r="R97" s="135">
        <f t="shared" si="24"/>
        <v>206007.49080539215</v>
      </c>
      <c r="S97" s="135">
        <f t="shared" si="25"/>
        <v>206007.49080539215</v>
      </c>
      <c r="T97" s="121">
        <f t="shared" si="26"/>
        <v>3000</v>
      </c>
      <c r="U97" s="132">
        <f t="shared" si="27"/>
        <v>-1507.3220236260156</v>
      </c>
      <c r="V97" s="121">
        <f t="shared" si="32"/>
        <v>203007.49080539215</v>
      </c>
      <c r="W97" s="47"/>
      <c r="X97" s="125">
        <f t="shared" si="28"/>
        <v>83</v>
      </c>
      <c r="Y97" s="125">
        <f t="shared" si="30"/>
        <v>0</v>
      </c>
      <c r="Z97" s="153">
        <f t="shared" si="29"/>
        <v>0</v>
      </c>
      <c r="AA97" s="109"/>
    </row>
    <row r="98" spans="2:27" x14ac:dyDescent="0.25">
      <c r="B98" s="47"/>
      <c r="C98" s="51">
        <v>90</v>
      </c>
      <c r="D98" s="51">
        <v>31</v>
      </c>
      <c r="E98" s="51"/>
      <c r="F98" s="53">
        <v>6.37</v>
      </c>
      <c r="G98" s="44">
        <f t="shared" si="22"/>
        <v>8.07</v>
      </c>
      <c r="I98" s="96">
        <f>SUM(G87:G98)/12</f>
        <v>9.1113239913214716</v>
      </c>
      <c r="J98" s="39">
        <f t="shared" si="31"/>
        <v>0</v>
      </c>
      <c r="K98" s="40">
        <v>28095</v>
      </c>
      <c r="L98" s="54" t="str">
        <f t="shared" si="20"/>
        <v>.</v>
      </c>
      <c r="M98" s="58">
        <f t="shared" si="21"/>
        <v>0</v>
      </c>
      <c r="N98" s="124">
        <f t="shared" si="33"/>
        <v>203007.49080539215</v>
      </c>
      <c r="O98" s="120">
        <f t="shared" si="23"/>
        <v>1391.4077801310948</v>
      </c>
      <c r="P98" s="42"/>
      <c r="Q98" s="42">
        <f t="shared" si="34"/>
        <v>204398.89858552325</v>
      </c>
      <c r="R98" s="135">
        <f t="shared" si="24"/>
        <v>204398.89858552325</v>
      </c>
      <c r="S98" s="135">
        <f t="shared" si="25"/>
        <v>204398.89858552325</v>
      </c>
      <c r="T98" s="121">
        <f t="shared" si="26"/>
        <v>3000</v>
      </c>
      <c r="U98" s="132">
        <f t="shared" si="27"/>
        <v>-1608.5922198689052</v>
      </c>
      <c r="V98" s="121">
        <f t="shared" si="32"/>
        <v>201398.89858552325</v>
      </c>
      <c r="W98" s="47"/>
      <c r="X98" s="125">
        <f t="shared" si="28"/>
        <v>84</v>
      </c>
      <c r="Y98" s="125">
        <f t="shared" si="30"/>
        <v>0</v>
      </c>
      <c r="Z98" s="153">
        <f t="shared" si="29"/>
        <v>0</v>
      </c>
      <c r="AA98" s="109"/>
    </row>
    <row r="99" spans="2:27" x14ac:dyDescent="0.25">
      <c r="B99" s="47"/>
      <c r="C99" s="47">
        <v>91</v>
      </c>
      <c r="D99" s="51">
        <v>31</v>
      </c>
      <c r="E99" s="51"/>
      <c r="F99" s="53">
        <v>7.46</v>
      </c>
      <c r="G99" s="44">
        <f t="shared" si="22"/>
        <v>9.16</v>
      </c>
      <c r="H99" s="39">
        <f>H87+1</f>
        <v>1977</v>
      </c>
      <c r="J99" s="39">
        <f t="shared" si="31"/>
        <v>0</v>
      </c>
      <c r="K99" s="40">
        <v>28126</v>
      </c>
      <c r="L99" s="54" t="str">
        <f t="shared" si="20"/>
        <v>.</v>
      </c>
      <c r="M99" s="58">
        <f t="shared" si="21"/>
        <v>0</v>
      </c>
      <c r="N99" s="124">
        <f t="shared" si="33"/>
        <v>201398.89858552325</v>
      </c>
      <c r="O99" s="120">
        <f t="shared" si="23"/>
        <v>1566.8282532149367</v>
      </c>
      <c r="P99" s="42"/>
      <c r="Q99" s="42">
        <f t="shared" si="34"/>
        <v>202965.72683873819</v>
      </c>
      <c r="R99" s="135">
        <f t="shared" si="24"/>
        <v>202965.72683873819</v>
      </c>
      <c r="S99" s="135">
        <f t="shared" si="25"/>
        <v>202965.72683873819</v>
      </c>
      <c r="T99" s="121">
        <f t="shared" si="26"/>
        <v>3000</v>
      </c>
      <c r="U99" s="132">
        <f t="shared" si="27"/>
        <v>-1433.1717467850633</v>
      </c>
      <c r="V99" s="121">
        <f t="shared" si="32"/>
        <v>199965.72683873819</v>
      </c>
      <c r="W99" s="47"/>
      <c r="X99" s="125">
        <f t="shared" si="28"/>
        <v>85</v>
      </c>
      <c r="Y99" s="125">
        <f t="shared" si="30"/>
        <v>0</v>
      </c>
      <c r="Z99" s="153">
        <f t="shared" si="29"/>
        <v>0</v>
      </c>
      <c r="AA99" s="109"/>
    </row>
    <row r="100" spans="2:27" x14ac:dyDescent="0.25">
      <c r="B100" s="47"/>
      <c r="C100" s="51">
        <v>92</v>
      </c>
      <c r="D100" s="51">
        <v>28.25</v>
      </c>
      <c r="E100" s="51"/>
      <c r="F100" s="53">
        <v>7.42</v>
      </c>
      <c r="G100" s="44">
        <f t="shared" si="22"/>
        <v>9.1199999999999992</v>
      </c>
      <c r="J100" s="39">
        <f t="shared" si="31"/>
        <v>0</v>
      </c>
      <c r="K100" s="40">
        <v>28157</v>
      </c>
      <c r="L100" s="54" t="str">
        <f t="shared" si="20"/>
        <v>.</v>
      </c>
      <c r="M100" s="58">
        <f t="shared" si="21"/>
        <v>0</v>
      </c>
      <c r="N100" s="124">
        <f t="shared" si="33"/>
        <v>199965.72683873819</v>
      </c>
      <c r="O100" s="120">
        <f t="shared" si="23"/>
        <v>1411.4841058282877</v>
      </c>
      <c r="P100" s="42"/>
      <c r="Q100" s="42">
        <f t="shared" si="34"/>
        <v>201377.21094456647</v>
      </c>
      <c r="R100" s="135">
        <f t="shared" si="24"/>
        <v>201377.21094456647</v>
      </c>
      <c r="S100" s="135">
        <f t="shared" si="25"/>
        <v>201377.21094456647</v>
      </c>
      <c r="T100" s="121">
        <f t="shared" si="26"/>
        <v>3000</v>
      </c>
      <c r="U100" s="132">
        <f t="shared" si="27"/>
        <v>-1588.5158941717123</v>
      </c>
      <c r="V100" s="121">
        <f t="shared" si="32"/>
        <v>198377.21094456647</v>
      </c>
      <c r="W100" s="47"/>
      <c r="X100" s="125">
        <f t="shared" si="28"/>
        <v>86</v>
      </c>
      <c r="Y100" s="125">
        <f t="shared" si="30"/>
        <v>0</v>
      </c>
      <c r="Z100" s="153">
        <f t="shared" si="29"/>
        <v>0</v>
      </c>
      <c r="AA100" s="109"/>
    </row>
    <row r="101" spans="2:27" x14ac:dyDescent="0.25">
      <c r="B101" s="47"/>
      <c r="C101" s="51">
        <v>93</v>
      </c>
      <c r="D101" s="51">
        <v>31</v>
      </c>
      <c r="E101" s="51"/>
      <c r="F101" s="53">
        <v>7.58</v>
      </c>
      <c r="G101" s="44">
        <f t="shared" si="22"/>
        <v>9.2799999999999994</v>
      </c>
      <c r="J101" s="39">
        <f t="shared" si="31"/>
        <v>0</v>
      </c>
      <c r="K101" s="40">
        <v>28185</v>
      </c>
      <c r="L101" s="54" t="str">
        <f t="shared" si="20"/>
        <v>.</v>
      </c>
      <c r="M101" s="58">
        <f t="shared" si="21"/>
        <v>0</v>
      </c>
      <c r="N101" s="124">
        <f t="shared" si="33"/>
        <v>198377.21094456647</v>
      </c>
      <c r="O101" s="120">
        <f t="shared" si="23"/>
        <v>1563.5385217680241</v>
      </c>
      <c r="P101" s="42"/>
      <c r="Q101" s="42">
        <f t="shared" si="34"/>
        <v>199940.7494663345</v>
      </c>
      <c r="R101" s="135">
        <f t="shared" si="24"/>
        <v>199940.7494663345</v>
      </c>
      <c r="S101" s="135">
        <f t="shared" si="25"/>
        <v>199940.7494663345</v>
      </c>
      <c r="T101" s="121">
        <f t="shared" si="26"/>
        <v>3000</v>
      </c>
      <c r="U101" s="132">
        <f t="shared" si="27"/>
        <v>-1436.4614782319759</v>
      </c>
      <c r="V101" s="121">
        <f t="shared" si="32"/>
        <v>196940.7494663345</v>
      </c>
      <c r="W101" s="47"/>
      <c r="X101" s="125">
        <f t="shared" si="28"/>
        <v>87</v>
      </c>
      <c r="Y101" s="125">
        <f t="shared" si="30"/>
        <v>0</v>
      </c>
      <c r="Z101" s="153">
        <f t="shared" si="29"/>
        <v>0</v>
      </c>
      <c r="AA101" s="109"/>
    </row>
    <row r="102" spans="2:27" x14ac:dyDescent="0.25">
      <c r="B102" s="47"/>
      <c r="C102" s="47">
        <v>94</v>
      </c>
      <c r="D102" s="51">
        <v>30</v>
      </c>
      <c r="E102" s="51"/>
      <c r="F102" s="53">
        <v>7.36</v>
      </c>
      <c r="G102" s="44">
        <f t="shared" si="22"/>
        <v>9.06</v>
      </c>
      <c r="J102" s="39">
        <f t="shared" si="31"/>
        <v>0</v>
      </c>
      <c r="K102" s="40">
        <v>28216</v>
      </c>
      <c r="L102" s="54" t="str">
        <f t="shared" si="20"/>
        <v>.</v>
      </c>
      <c r="M102" s="58">
        <f t="shared" si="21"/>
        <v>0</v>
      </c>
      <c r="N102" s="124">
        <f t="shared" si="33"/>
        <v>196940.7494663345</v>
      </c>
      <c r="O102" s="120">
        <f t="shared" si="23"/>
        <v>1466.5341289027322</v>
      </c>
      <c r="P102" s="42"/>
      <c r="Q102" s="42">
        <f t="shared" si="34"/>
        <v>198407.28359523724</v>
      </c>
      <c r="R102" s="135">
        <f t="shared" si="24"/>
        <v>198407.28359523724</v>
      </c>
      <c r="S102" s="135">
        <f t="shared" si="25"/>
        <v>198407.28359523724</v>
      </c>
      <c r="T102" s="121">
        <f t="shared" si="26"/>
        <v>3000</v>
      </c>
      <c r="U102" s="132">
        <f t="shared" si="27"/>
        <v>-1533.4658710972678</v>
      </c>
      <c r="V102" s="121">
        <f t="shared" si="32"/>
        <v>195407.28359523724</v>
      </c>
      <c r="W102" s="47"/>
      <c r="X102" s="125">
        <f t="shared" si="28"/>
        <v>88</v>
      </c>
      <c r="Y102" s="125">
        <f t="shared" si="30"/>
        <v>0</v>
      </c>
      <c r="Z102" s="153">
        <f t="shared" si="29"/>
        <v>0</v>
      </c>
      <c r="AA102" s="109"/>
    </row>
    <row r="103" spans="2:27" x14ac:dyDescent="0.25">
      <c r="B103" s="47"/>
      <c r="C103" s="51">
        <v>95</v>
      </c>
      <c r="D103" s="51">
        <v>31</v>
      </c>
      <c r="E103" s="51"/>
      <c r="F103" s="53">
        <v>8.64</v>
      </c>
      <c r="G103" s="44">
        <f t="shared" si="22"/>
        <v>10.34</v>
      </c>
      <c r="J103" s="39">
        <f t="shared" si="31"/>
        <v>0</v>
      </c>
      <c r="K103" s="40">
        <v>28246</v>
      </c>
      <c r="L103" s="54" t="str">
        <f t="shared" si="20"/>
        <v>.</v>
      </c>
      <c r="M103" s="58">
        <f t="shared" si="21"/>
        <v>0</v>
      </c>
      <c r="N103" s="124">
        <f t="shared" si="33"/>
        <v>195407.28359523724</v>
      </c>
      <c r="O103" s="120">
        <f t="shared" si="23"/>
        <v>1716.0507036607492</v>
      </c>
      <c r="P103" s="42"/>
      <c r="Q103" s="42">
        <f t="shared" si="34"/>
        <v>197123.334298898</v>
      </c>
      <c r="R103" s="135">
        <f t="shared" si="24"/>
        <v>197123.334298898</v>
      </c>
      <c r="S103" s="135">
        <f t="shared" si="25"/>
        <v>197123.334298898</v>
      </c>
      <c r="T103" s="121">
        <f t="shared" si="26"/>
        <v>3000</v>
      </c>
      <c r="U103" s="132">
        <f t="shared" si="27"/>
        <v>-1283.9492963392508</v>
      </c>
      <c r="V103" s="121">
        <f t="shared" si="32"/>
        <v>194123.334298898</v>
      </c>
      <c r="W103" s="47"/>
      <c r="X103" s="125">
        <f t="shared" si="28"/>
        <v>89</v>
      </c>
      <c r="Y103" s="125">
        <f t="shared" si="30"/>
        <v>0</v>
      </c>
      <c r="Z103" s="153">
        <f t="shared" si="29"/>
        <v>0</v>
      </c>
      <c r="AA103" s="109"/>
    </row>
    <row r="104" spans="2:27" x14ac:dyDescent="0.25">
      <c r="B104" s="47"/>
      <c r="C104" s="51">
        <v>96</v>
      </c>
      <c r="D104" s="51">
        <v>30</v>
      </c>
      <c r="E104" s="51"/>
      <c r="F104" s="53">
        <v>9.52</v>
      </c>
      <c r="G104" s="44">
        <f t="shared" si="22"/>
        <v>11.219999999999999</v>
      </c>
      <c r="J104" s="39">
        <f t="shared" si="31"/>
        <v>0</v>
      </c>
      <c r="K104" s="40">
        <v>28277</v>
      </c>
      <c r="L104" s="54" t="str">
        <f t="shared" si="20"/>
        <v>.</v>
      </c>
      <c r="M104" s="58">
        <f t="shared" si="21"/>
        <v>0</v>
      </c>
      <c r="N104" s="124">
        <f t="shared" si="33"/>
        <v>194123.334298898</v>
      </c>
      <c r="O104" s="120">
        <f t="shared" si="23"/>
        <v>1790.189433561892</v>
      </c>
      <c r="P104" s="115">
        <f>SUM(O93:O104)</f>
        <v>18859.631662040145</v>
      </c>
      <c r="Q104" s="42">
        <f t="shared" si="34"/>
        <v>195913.5237324599</v>
      </c>
      <c r="R104" s="135">
        <f t="shared" si="24"/>
        <v>195913.5237324599</v>
      </c>
      <c r="S104" s="135">
        <f t="shared" si="25"/>
        <v>195913.5237324599</v>
      </c>
      <c r="T104" s="121">
        <f t="shared" si="26"/>
        <v>3000</v>
      </c>
      <c r="U104" s="132">
        <f t="shared" si="27"/>
        <v>-1209.810566438108</v>
      </c>
      <c r="V104" s="121">
        <f t="shared" si="32"/>
        <v>192913.5237324599</v>
      </c>
      <c r="W104" s="47"/>
      <c r="X104" s="125">
        <f t="shared" si="28"/>
        <v>90</v>
      </c>
      <c r="Y104" s="125">
        <f t="shared" si="30"/>
        <v>0</v>
      </c>
      <c r="Z104" s="153">
        <f t="shared" si="29"/>
        <v>0</v>
      </c>
      <c r="AA104" s="109"/>
    </row>
    <row r="105" spans="2:27" x14ac:dyDescent="0.25">
      <c r="B105" s="47">
        <f>B93+1</f>
        <v>9</v>
      </c>
      <c r="C105" s="47">
        <v>97</v>
      </c>
      <c r="D105" s="51">
        <v>31</v>
      </c>
      <c r="E105" s="51"/>
      <c r="F105" s="53">
        <v>9.34</v>
      </c>
      <c r="G105" s="44">
        <f t="shared" si="22"/>
        <v>11.04</v>
      </c>
      <c r="J105" s="39">
        <f t="shared" si="31"/>
        <v>0</v>
      </c>
      <c r="K105" s="40">
        <v>28307</v>
      </c>
      <c r="L105" s="54" t="str">
        <f t="shared" si="20"/>
        <v>.</v>
      </c>
      <c r="M105" s="58">
        <f t="shared" si="21"/>
        <v>0</v>
      </c>
      <c r="N105" s="124">
        <f t="shared" si="33"/>
        <v>192913.5237324599</v>
      </c>
      <c r="O105" s="120">
        <f t="shared" si="23"/>
        <v>1808.8417633478653</v>
      </c>
      <c r="P105" s="42"/>
      <c r="Q105" s="42">
        <f t="shared" si="34"/>
        <v>194722.36549580775</v>
      </c>
      <c r="R105" s="135">
        <f t="shared" si="24"/>
        <v>194722.36549580775</v>
      </c>
      <c r="S105" s="135">
        <f t="shared" si="25"/>
        <v>194722.36549580775</v>
      </c>
      <c r="T105" s="121">
        <f t="shared" ref="T105:T136" si="35">IF(O105&gt;0,$F$4,0)</f>
        <v>3000</v>
      </c>
      <c r="U105" s="132">
        <f t="shared" si="27"/>
        <v>-1191.1582366521347</v>
      </c>
      <c r="V105" s="121">
        <f t="shared" si="32"/>
        <v>191722.36549580775</v>
      </c>
      <c r="W105" s="47"/>
      <c r="X105" s="125">
        <f t="shared" si="28"/>
        <v>91</v>
      </c>
      <c r="Y105" s="125">
        <f t="shared" si="30"/>
        <v>0</v>
      </c>
      <c r="Z105" s="153">
        <f t="shared" si="29"/>
        <v>0</v>
      </c>
      <c r="AA105" s="109"/>
    </row>
    <row r="106" spans="2:27" x14ac:dyDescent="0.25">
      <c r="B106" s="47"/>
      <c r="C106" s="51">
        <v>98</v>
      </c>
      <c r="D106" s="51">
        <v>31</v>
      </c>
      <c r="E106" s="51"/>
      <c r="F106" s="53">
        <v>9.67</v>
      </c>
      <c r="G106" s="44">
        <f t="shared" si="22"/>
        <v>11.37</v>
      </c>
      <c r="J106" s="39">
        <f t="shared" si="31"/>
        <v>0</v>
      </c>
      <c r="K106" s="40">
        <v>28338</v>
      </c>
      <c r="L106" s="54" t="str">
        <f t="shared" si="20"/>
        <v>.</v>
      </c>
      <c r="M106" s="58">
        <f t="shared" si="21"/>
        <v>0</v>
      </c>
      <c r="N106" s="124">
        <f t="shared" si="33"/>
        <v>191722.36549580775</v>
      </c>
      <c r="O106" s="120">
        <f t="shared" si="23"/>
        <v>1851.4077305837634</v>
      </c>
      <c r="P106" s="42"/>
      <c r="Q106" s="42">
        <f t="shared" si="34"/>
        <v>193573.77322639152</v>
      </c>
      <c r="R106" s="135">
        <f t="shared" si="24"/>
        <v>193573.77322639152</v>
      </c>
      <c r="S106" s="135">
        <f t="shared" si="25"/>
        <v>193573.77322639152</v>
      </c>
      <c r="T106" s="121">
        <f t="shared" si="35"/>
        <v>3000</v>
      </c>
      <c r="U106" s="132">
        <f t="shared" si="27"/>
        <v>-1148.5922694162366</v>
      </c>
      <c r="V106" s="121">
        <f t="shared" si="32"/>
        <v>190573.77322639152</v>
      </c>
      <c r="W106" s="47"/>
      <c r="X106" s="125">
        <f t="shared" si="28"/>
        <v>92</v>
      </c>
      <c r="Y106" s="125">
        <f t="shared" si="30"/>
        <v>0</v>
      </c>
      <c r="Z106" s="153">
        <f t="shared" si="29"/>
        <v>0</v>
      </c>
      <c r="AA106" s="109"/>
    </row>
    <row r="107" spans="2:27" x14ac:dyDescent="0.25">
      <c r="B107" s="47"/>
      <c r="C107" s="51">
        <v>99</v>
      </c>
      <c r="D107" s="51">
        <v>30</v>
      </c>
      <c r="E107" s="51"/>
      <c r="F107" s="53">
        <v>9.4700000000000006</v>
      </c>
      <c r="G107" s="44">
        <f t="shared" si="22"/>
        <v>11.17</v>
      </c>
      <c r="J107" s="39">
        <f t="shared" si="31"/>
        <v>0</v>
      </c>
      <c r="K107" s="40">
        <v>28369</v>
      </c>
      <c r="L107" s="54" t="str">
        <f t="shared" si="20"/>
        <v>.</v>
      </c>
      <c r="M107" s="58">
        <f t="shared" si="21"/>
        <v>0</v>
      </c>
      <c r="N107" s="124">
        <f t="shared" si="33"/>
        <v>190573.77322639152</v>
      </c>
      <c r="O107" s="120">
        <f t="shared" si="23"/>
        <v>1749.6238741962684</v>
      </c>
      <c r="P107" s="42"/>
      <c r="Q107" s="42">
        <f t="shared" si="34"/>
        <v>192323.39710058778</v>
      </c>
      <c r="R107" s="135">
        <f t="shared" si="24"/>
        <v>192323.39710058778</v>
      </c>
      <c r="S107" s="135">
        <f t="shared" si="25"/>
        <v>192323.39710058778</v>
      </c>
      <c r="T107" s="121">
        <f t="shared" si="35"/>
        <v>3000</v>
      </c>
      <c r="U107" s="132">
        <f t="shared" si="27"/>
        <v>-1250.3761258037316</v>
      </c>
      <c r="V107" s="121">
        <f t="shared" si="32"/>
        <v>189323.39710058778</v>
      </c>
      <c r="W107" s="47"/>
      <c r="X107" s="125">
        <f t="shared" si="28"/>
        <v>93</v>
      </c>
      <c r="Y107" s="125">
        <f t="shared" si="30"/>
        <v>0</v>
      </c>
      <c r="Z107" s="153">
        <f t="shared" si="29"/>
        <v>0</v>
      </c>
      <c r="AA107" s="109"/>
    </row>
    <row r="108" spans="2:27" x14ac:dyDescent="0.25">
      <c r="B108" s="47"/>
      <c r="C108" s="47">
        <v>100</v>
      </c>
      <c r="D108" s="51">
        <v>31</v>
      </c>
      <c r="E108" s="51"/>
      <c r="F108" s="53">
        <v>8.86</v>
      </c>
      <c r="G108" s="44">
        <f t="shared" si="22"/>
        <v>10.559999999999999</v>
      </c>
      <c r="J108" s="39">
        <f t="shared" si="31"/>
        <v>0</v>
      </c>
      <c r="K108" s="40">
        <v>28399</v>
      </c>
      <c r="L108" s="54" t="str">
        <f t="shared" si="20"/>
        <v>.</v>
      </c>
      <c r="M108" s="58">
        <f t="shared" si="21"/>
        <v>0</v>
      </c>
      <c r="N108" s="124">
        <f t="shared" si="33"/>
        <v>189323.39710058778</v>
      </c>
      <c r="O108" s="120">
        <f t="shared" si="23"/>
        <v>1697.9974595848878</v>
      </c>
      <c r="P108" s="42"/>
      <c r="Q108" s="42">
        <f t="shared" si="34"/>
        <v>191021.39456017266</v>
      </c>
      <c r="R108" s="135">
        <f t="shared" si="24"/>
        <v>191021.39456017266</v>
      </c>
      <c r="S108" s="135">
        <f t="shared" si="25"/>
        <v>191021.39456017266</v>
      </c>
      <c r="T108" s="121">
        <f t="shared" si="35"/>
        <v>3000</v>
      </c>
      <c r="U108" s="132">
        <f t="shared" si="27"/>
        <v>-1302.0025404151122</v>
      </c>
      <c r="V108" s="121">
        <f t="shared" si="32"/>
        <v>188021.39456017266</v>
      </c>
      <c r="W108" s="47"/>
      <c r="X108" s="125">
        <f t="shared" si="28"/>
        <v>94</v>
      </c>
      <c r="Y108" s="125">
        <f t="shared" si="30"/>
        <v>0</v>
      </c>
      <c r="Z108" s="153">
        <f t="shared" si="29"/>
        <v>0</v>
      </c>
      <c r="AA108" s="109"/>
    </row>
    <row r="109" spans="2:27" x14ac:dyDescent="0.25">
      <c r="B109" s="47"/>
      <c r="C109" s="51">
        <v>101</v>
      </c>
      <c r="D109" s="51">
        <v>30</v>
      </c>
      <c r="E109" s="51"/>
      <c r="F109" s="53">
        <v>9.16</v>
      </c>
      <c r="G109" s="44">
        <f t="shared" si="22"/>
        <v>10.86</v>
      </c>
      <c r="J109" s="39">
        <f t="shared" si="31"/>
        <v>0</v>
      </c>
      <c r="K109" s="40">
        <v>28430</v>
      </c>
      <c r="L109" s="54" t="str">
        <f t="shared" si="20"/>
        <v>.</v>
      </c>
      <c r="M109" s="58">
        <f t="shared" si="21"/>
        <v>0</v>
      </c>
      <c r="N109" s="124">
        <f t="shared" si="33"/>
        <v>188021.39456017266</v>
      </c>
      <c r="O109" s="120">
        <f t="shared" si="23"/>
        <v>1678.2841191151849</v>
      </c>
      <c r="P109" s="42"/>
      <c r="Q109" s="42">
        <f t="shared" si="34"/>
        <v>189699.67867928784</v>
      </c>
      <c r="R109" s="135">
        <f t="shared" si="24"/>
        <v>189699.67867928784</v>
      </c>
      <c r="S109" s="135">
        <f t="shared" si="25"/>
        <v>189699.67867928784</v>
      </c>
      <c r="T109" s="121">
        <f t="shared" si="35"/>
        <v>3000</v>
      </c>
      <c r="U109" s="132">
        <f t="shared" si="27"/>
        <v>-1321.7158808848151</v>
      </c>
      <c r="V109" s="121">
        <f t="shared" si="32"/>
        <v>186699.67867928784</v>
      </c>
      <c r="W109" s="47"/>
      <c r="X109" s="125">
        <f t="shared" si="28"/>
        <v>95</v>
      </c>
      <c r="Y109" s="125">
        <f t="shared" si="30"/>
        <v>0</v>
      </c>
      <c r="Z109" s="153">
        <f t="shared" si="29"/>
        <v>0</v>
      </c>
      <c r="AA109" s="109"/>
    </row>
    <row r="110" spans="2:27" x14ac:dyDescent="0.25">
      <c r="B110" s="47"/>
      <c r="C110" s="51">
        <v>102</v>
      </c>
      <c r="D110" s="51">
        <v>31</v>
      </c>
      <c r="E110" s="51"/>
      <c r="F110" s="53">
        <v>9.15</v>
      </c>
      <c r="G110" s="44">
        <f t="shared" si="22"/>
        <v>10.85</v>
      </c>
      <c r="J110" s="39">
        <f t="shared" si="31"/>
        <v>0</v>
      </c>
      <c r="K110" s="40">
        <v>28460</v>
      </c>
      <c r="L110" s="54" t="str">
        <f t="shared" si="20"/>
        <v>.</v>
      </c>
      <c r="M110" s="58">
        <f t="shared" si="21"/>
        <v>0</v>
      </c>
      <c r="N110" s="124">
        <f t="shared" si="33"/>
        <v>186699.67867928784</v>
      </c>
      <c r="O110" s="120">
        <f t="shared" si="23"/>
        <v>1720.450326678862</v>
      </c>
      <c r="P110" s="42"/>
      <c r="Q110" s="42">
        <f t="shared" si="34"/>
        <v>188420.12900596671</v>
      </c>
      <c r="R110" s="135">
        <f t="shared" si="24"/>
        <v>188420.12900596671</v>
      </c>
      <c r="S110" s="135">
        <f t="shared" si="25"/>
        <v>188420.12900596671</v>
      </c>
      <c r="T110" s="121">
        <f t="shared" si="35"/>
        <v>3000</v>
      </c>
      <c r="U110" s="132">
        <f t="shared" si="27"/>
        <v>-1279.549673321138</v>
      </c>
      <c r="V110" s="121">
        <f t="shared" si="32"/>
        <v>185420.12900596671</v>
      </c>
      <c r="W110" s="47"/>
      <c r="X110" s="125">
        <f t="shared" si="28"/>
        <v>96</v>
      </c>
      <c r="Y110" s="125">
        <f t="shared" si="30"/>
        <v>0</v>
      </c>
      <c r="Z110" s="153">
        <f t="shared" si="29"/>
        <v>0</v>
      </c>
      <c r="AA110" s="109"/>
    </row>
    <row r="111" spans="2:27" x14ac:dyDescent="0.25">
      <c r="B111" s="47"/>
      <c r="C111" s="47">
        <v>103</v>
      </c>
      <c r="D111" s="51">
        <v>31</v>
      </c>
      <c r="E111" s="51"/>
      <c r="F111" s="53">
        <v>8.76</v>
      </c>
      <c r="G111" s="44">
        <f t="shared" si="22"/>
        <v>10.459999999999999</v>
      </c>
      <c r="H111" s="39">
        <f>H99+1</f>
        <v>1978</v>
      </c>
      <c r="I111" s="96">
        <f>SUM(G100:G111)/12</f>
        <v>10.444166666666666</v>
      </c>
      <c r="J111" s="39">
        <f t="shared" si="31"/>
        <v>0</v>
      </c>
      <c r="K111" s="40">
        <v>28491</v>
      </c>
      <c r="L111" s="54" t="str">
        <f t="shared" si="20"/>
        <v>.</v>
      </c>
      <c r="M111" s="58">
        <f t="shared" si="21"/>
        <v>0</v>
      </c>
      <c r="N111" s="124">
        <f t="shared" si="33"/>
        <v>185420.12900596671</v>
      </c>
      <c r="O111" s="120">
        <f t="shared" si="23"/>
        <v>1647.2419460678016</v>
      </c>
      <c r="P111" s="42"/>
      <c r="Q111" s="42">
        <f t="shared" si="34"/>
        <v>187067.37095203451</v>
      </c>
      <c r="R111" s="135">
        <f t="shared" si="24"/>
        <v>187067.37095203451</v>
      </c>
      <c r="S111" s="135">
        <f t="shared" si="25"/>
        <v>187067.37095203451</v>
      </c>
      <c r="T111" s="121">
        <f t="shared" si="35"/>
        <v>3000</v>
      </c>
      <c r="U111" s="132">
        <f t="shared" si="27"/>
        <v>-1352.7580539321984</v>
      </c>
      <c r="V111" s="121">
        <f t="shared" si="32"/>
        <v>184067.37095203451</v>
      </c>
      <c r="W111" s="47"/>
      <c r="X111" s="125">
        <f t="shared" si="28"/>
        <v>97</v>
      </c>
      <c r="Y111" s="125">
        <f t="shared" si="30"/>
        <v>0</v>
      </c>
      <c r="Z111" s="153">
        <f t="shared" si="29"/>
        <v>0</v>
      </c>
      <c r="AA111" s="109"/>
    </row>
    <row r="112" spans="2:27" x14ac:dyDescent="0.25">
      <c r="B112" s="47"/>
      <c r="C112" s="51">
        <v>104</v>
      </c>
      <c r="D112" s="51">
        <v>28.25</v>
      </c>
      <c r="E112" s="51"/>
      <c r="F112" s="53">
        <v>8.42</v>
      </c>
      <c r="G112" s="44">
        <f t="shared" si="22"/>
        <v>10.119999999999999</v>
      </c>
      <c r="J112" s="39">
        <f t="shared" si="31"/>
        <v>0</v>
      </c>
      <c r="K112" s="40">
        <v>28522</v>
      </c>
      <c r="L112" s="54" t="str">
        <f t="shared" si="20"/>
        <v>.</v>
      </c>
      <c r="M112" s="58">
        <f t="shared" si="21"/>
        <v>0</v>
      </c>
      <c r="N112" s="124">
        <f t="shared" si="33"/>
        <v>184067.37095203451</v>
      </c>
      <c r="O112" s="120">
        <f t="shared" si="23"/>
        <v>1441.7265940130724</v>
      </c>
      <c r="P112" s="42"/>
      <c r="Q112" s="42">
        <f t="shared" si="34"/>
        <v>185509.09754604759</v>
      </c>
      <c r="R112" s="135">
        <f t="shared" si="24"/>
        <v>185509.09754604759</v>
      </c>
      <c r="S112" s="135">
        <f t="shared" si="25"/>
        <v>185509.09754604759</v>
      </c>
      <c r="T112" s="121">
        <f t="shared" si="35"/>
        <v>3000</v>
      </c>
      <c r="U112" s="132">
        <f t="shared" si="27"/>
        <v>-1558.2734059869276</v>
      </c>
      <c r="V112" s="121">
        <f t="shared" si="32"/>
        <v>182509.09754604759</v>
      </c>
      <c r="W112" s="47"/>
      <c r="X112" s="125">
        <f t="shared" si="28"/>
        <v>98</v>
      </c>
      <c r="Y112" s="125">
        <f t="shared" si="30"/>
        <v>0</v>
      </c>
      <c r="Z112" s="153">
        <f t="shared" si="29"/>
        <v>0</v>
      </c>
      <c r="AA112" s="109"/>
    </row>
    <row r="113" spans="2:27" x14ac:dyDescent="0.25">
      <c r="B113" s="47"/>
      <c r="C113" s="51">
        <v>105</v>
      </c>
      <c r="D113" s="51">
        <v>31</v>
      </c>
      <c r="E113" s="51"/>
      <c r="F113" s="53">
        <v>7.95</v>
      </c>
      <c r="G113" s="44">
        <f t="shared" si="22"/>
        <v>9.65</v>
      </c>
      <c r="J113" s="39">
        <f t="shared" si="31"/>
        <v>0</v>
      </c>
      <c r="K113" s="40">
        <v>28550</v>
      </c>
      <c r="L113" s="54" t="str">
        <f t="shared" si="20"/>
        <v>.</v>
      </c>
      <c r="M113" s="58">
        <f t="shared" si="21"/>
        <v>0</v>
      </c>
      <c r="N113" s="124">
        <f t="shared" si="33"/>
        <v>182509.09754604759</v>
      </c>
      <c r="O113" s="120">
        <f t="shared" si="23"/>
        <v>1495.8245624904146</v>
      </c>
      <c r="P113" s="42"/>
      <c r="Q113" s="42">
        <f t="shared" si="34"/>
        <v>184004.92210853801</v>
      </c>
      <c r="R113" s="135">
        <f t="shared" si="24"/>
        <v>184004.92210853801</v>
      </c>
      <c r="S113" s="135">
        <f t="shared" si="25"/>
        <v>184004.92210853801</v>
      </c>
      <c r="T113" s="121">
        <f t="shared" si="35"/>
        <v>3000</v>
      </c>
      <c r="U113" s="132">
        <f t="shared" si="27"/>
        <v>-1504.1754375095854</v>
      </c>
      <c r="V113" s="121">
        <f t="shared" si="32"/>
        <v>181004.92210853801</v>
      </c>
      <c r="W113" s="47"/>
      <c r="X113" s="125">
        <f t="shared" si="28"/>
        <v>99</v>
      </c>
      <c r="Y113" s="125">
        <f t="shared" si="30"/>
        <v>0</v>
      </c>
      <c r="Z113" s="153">
        <f t="shared" si="29"/>
        <v>0</v>
      </c>
      <c r="AA113" s="109"/>
    </row>
    <row r="114" spans="2:27" x14ac:dyDescent="0.25">
      <c r="B114" s="47"/>
      <c r="C114" s="47">
        <v>106</v>
      </c>
      <c r="D114" s="51">
        <v>30</v>
      </c>
      <c r="E114" s="51"/>
      <c r="F114" s="53">
        <v>7.67</v>
      </c>
      <c r="G114" s="44">
        <f t="shared" si="22"/>
        <v>9.3699999999999992</v>
      </c>
      <c r="J114" s="39">
        <f t="shared" si="31"/>
        <v>0</v>
      </c>
      <c r="K114" s="40">
        <v>28581</v>
      </c>
      <c r="L114" s="54" t="str">
        <f t="shared" si="20"/>
        <v>.</v>
      </c>
      <c r="M114" s="58">
        <f t="shared" si="21"/>
        <v>0</v>
      </c>
      <c r="N114" s="124">
        <f t="shared" si="33"/>
        <v>181004.92210853801</v>
      </c>
      <c r="O114" s="120">
        <f t="shared" si="23"/>
        <v>1393.9858521838366</v>
      </c>
      <c r="P114" s="42"/>
      <c r="Q114" s="42">
        <f t="shared" si="34"/>
        <v>182398.90796072184</v>
      </c>
      <c r="R114" s="135">
        <f t="shared" si="24"/>
        <v>182398.90796072184</v>
      </c>
      <c r="S114" s="135">
        <f t="shared" si="25"/>
        <v>182398.90796072184</v>
      </c>
      <c r="T114" s="121">
        <f t="shared" si="35"/>
        <v>3000</v>
      </c>
      <c r="U114" s="132">
        <f t="shared" si="27"/>
        <v>-1606.0141478161634</v>
      </c>
      <c r="V114" s="121">
        <f t="shared" si="32"/>
        <v>179398.90796072184</v>
      </c>
      <c r="W114" s="47"/>
      <c r="X114" s="125">
        <f t="shared" si="28"/>
        <v>100</v>
      </c>
      <c r="Y114" s="125">
        <f t="shared" si="30"/>
        <v>0</v>
      </c>
      <c r="Z114" s="153">
        <f t="shared" si="29"/>
        <v>0</v>
      </c>
      <c r="AA114" s="109"/>
    </row>
    <row r="115" spans="2:27" x14ac:dyDescent="0.25">
      <c r="B115" s="47"/>
      <c r="C115" s="51">
        <v>107</v>
      </c>
      <c r="D115" s="51">
        <v>31</v>
      </c>
      <c r="E115" s="51"/>
      <c r="F115" s="53">
        <v>9.11</v>
      </c>
      <c r="G115" s="44">
        <f t="shared" si="22"/>
        <v>10.809999999999999</v>
      </c>
      <c r="J115" s="39">
        <f t="shared" si="31"/>
        <v>0</v>
      </c>
      <c r="K115" s="40">
        <v>28611</v>
      </c>
      <c r="L115" s="54" t="str">
        <f t="shared" si="20"/>
        <v>.</v>
      </c>
      <c r="M115" s="58">
        <f t="shared" si="21"/>
        <v>0</v>
      </c>
      <c r="N115" s="124">
        <f t="shared" si="33"/>
        <v>179398.90796072184</v>
      </c>
      <c r="O115" s="120">
        <f t="shared" si="23"/>
        <v>1647.0785766223971</v>
      </c>
      <c r="P115" s="42"/>
      <c r="Q115" s="42">
        <f t="shared" si="34"/>
        <v>181045.98653734423</v>
      </c>
      <c r="R115" s="135">
        <f t="shared" si="24"/>
        <v>181045.98653734423</v>
      </c>
      <c r="S115" s="135">
        <f t="shared" si="25"/>
        <v>181045.98653734423</v>
      </c>
      <c r="T115" s="121">
        <f t="shared" si="35"/>
        <v>3000</v>
      </c>
      <c r="U115" s="132">
        <f t="shared" si="27"/>
        <v>-1352.9214233776029</v>
      </c>
      <c r="V115" s="121">
        <f t="shared" si="32"/>
        <v>178045.98653734423</v>
      </c>
      <c r="W115" s="47"/>
      <c r="X115" s="125">
        <f t="shared" si="28"/>
        <v>101</v>
      </c>
      <c r="Y115" s="125">
        <f t="shared" si="30"/>
        <v>0</v>
      </c>
      <c r="Z115" s="153">
        <f t="shared" si="29"/>
        <v>0</v>
      </c>
      <c r="AA115" s="109"/>
    </row>
    <row r="116" spans="2:27" x14ac:dyDescent="0.25">
      <c r="B116" s="47"/>
      <c r="C116" s="51">
        <v>108</v>
      </c>
      <c r="D116" s="51">
        <v>30</v>
      </c>
      <c r="E116" s="51"/>
      <c r="F116" s="53">
        <v>9.0399999999999991</v>
      </c>
      <c r="G116" s="44">
        <f t="shared" si="22"/>
        <v>10.739999999999998</v>
      </c>
      <c r="J116" s="39">
        <f t="shared" si="31"/>
        <v>0</v>
      </c>
      <c r="K116" s="40">
        <v>28642</v>
      </c>
      <c r="L116" s="54" t="str">
        <f t="shared" si="20"/>
        <v>.</v>
      </c>
      <c r="M116" s="58">
        <f t="shared" si="21"/>
        <v>0</v>
      </c>
      <c r="N116" s="124">
        <f t="shared" si="33"/>
        <v>178045.98653734423</v>
      </c>
      <c r="O116" s="120">
        <f t="shared" si="23"/>
        <v>1571.6826537625288</v>
      </c>
      <c r="P116" s="115">
        <f>SUM(O105:O116)</f>
        <v>19704.145458646879</v>
      </c>
      <c r="Q116" s="42">
        <f t="shared" si="34"/>
        <v>179617.66919110675</v>
      </c>
      <c r="R116" s="135">
        <f t="shared" si="24"/>
        <v>179617.66919110675</v>
      </c>
      <c r="S116" s="135">
        <f t="shared" si="25"/>
        <v>179617.66919110675</v>
      </c>
      <c r="T116" s="121">
        <f t="shared" si="35"/>
        <v>3000</v>
      </c>
      <c r="U116" s="132">
        <f t="shared" si="27"/>
        <v>-1428.3173462374712</v>
      </c>
      <c r="V116" s="121">
        <f t="shared" si="32"/>
        <v>176617.66919110675</v>
      </c>
      <c r="W116" s="47"/>
      <c r="X116" s="125">
        <f t="shared" si="28"/>
        <v>102</v>
      </c>
      <c r="Y116" s="125">
        <f t="shared" si="30"/>
        <v>0</v>
      </c>
      <c r="Z116" s="153">
        <f t="shared" si="29"/>
        <v>0</v>
      </c>
      <c r="AA116" s="109"/>
    </row>
    <row r="117" spans="2:27" x14ac:dyDescent="0.25">
      <c r="B117" s="47">
        <f>B105+1</f>
        <v>10</v>
      </c>
      <c r="C117" s="47">
        <v>109</v>
      </c>
      <c r="D117" s="51">
        <v>31</v>
      </c>
      <c r="E117" s="51"/>
      <c r="F117" s="53">
        <v>8.81</v>
      </c>
      <c r="G117" s="44">
        <f t="shared" si="22"/>
        <v>10.51</v>
      </c>
      <c r="J117" s="39">
        <f t="shared" si="31"/>
        <v>0</v>
      </c>
      <c r="K117" s="40">
        <v>28672</v>
      </c>
      <c r="L117" s="54" t="str">
        <f t="shared" si="20"/>
        <v>.</v>
      </c>
      <c r="M117" s="58">
        <f t="shared" si="21"/>
        <v>0</v>
      </c>
      <c r="N117" s="124">
        <f t="shared" si="33"/>
        <v>176617.66919110675</v>
      </c>
      <c r="O117" s="120">
        <f t="shared" si="23"/>
        <v>1576.5425424425889</v>
      </c>
      <c r="P117" s="42"/>
      <c r="Q117" s="42">
        <f t="shared" si="34"/>
        <v>178194.21173354934</v>
      </c>
      <c r="R117" s="135">
        <f t="shared" si="24"/>
        <v>178194.21173354934</v>
      </c>
      <c r="S117" s="135">
        <f t="shared" si="25"/>
        <v>178194.21173354934</v>
      </c>
      <c r="T117" s="121">
        <f t="shared" si="35"/>
        <v>3000</v>
      </c>
      <c r="U117" s="132">
        <f t="shared" si="27"/>
        <v>-1423.4574575574111</v>
      </c>
      <c r="V117" s="121">
        <f t="shared" si="32"/>
        <v>175194.21173354934</v>
      </c>
      <c r="W117" s="47"/>
      <c r="X117" s="125">
        <f t="shared" si="28"/>
        <v>103</v>
      </c>
      <c r="Y117" s="125">
        <f t="shared" si="30"/>
        <v>0</v>
      </c>
      <c r="Z117" s="153">
        <f t="shared" si="29"/>
        <v>0</v>
      </c>
      <c r="AA117" s="109"/>
    </row>
    <row r="118" spans="2:27" x14ac:dyDescent="0.25">
      <c r="B118" s="47"/>
      <c r="C118" s="51">
        <v>110</v>
      </c>
      <c r="D118" s="51">
        <v>31</v>
      </c>
      <c r="E118" s="51"/>
      <c r="F118" s="53">
        <v>9.01</v>
      </c>
      <c r="G118" s="44">
        <f t="shared" si="22"/>
        <v>10.709999999999999</v>
      </c>
      <c r="J118" s="39">
        <f t="shared" si="31"/>
        <v>0</v>
      </c>
      <c r="K118" s="40">
        <v>28703</v>
      </c>
      <c r="L118" s="54" t="str">
        <f t="shared" si="20"/>
        <v>.</v>
      </c>
      <c r="M118" s="58">
        <f t="shared" si="21"/>
        <v>0</v>
      </c>
      <c r="N118" s="124">
        <f t="shared" si="33"/>
        <v>175194.21173354934</v>
      </c>
      <c r="O118" s="120">
        <f t="shared" si="23"/>
        <v>1593.5953489768688</v>
      </c>
      <c r="P118" s="42"/>
      <c r="Q118" s="42">
        <f t="shared" si="34"/>
        <v>176787.80708252621</v>
      </c>
      <c r="R118" s="135">
        <f t="shared" si="24"/>
        <v>176787.80708252621</v>
      </c>
      <c r="S118" s="135">
        <f t="shared" si="25"/>
        <v>176787.80708252621</v>
      </c>
      <c r="T118" s="121">
        <f t="shared" si="35"/>
        <v>3000</v>
      </c>
      <c r="U118" s="132">
        <f t="shared" si="27"/>
        <v>-1406.4046510231312</v>
      </c>
      <c r="V118" s="121">
        <f t="shared" si="32"/>
        <v>173787.80708252621</v>
      </c>
      <c r="W118" s="47"/>
      <c r="X118" s="125">
        <f t="shared" si="28"/>
        <v>104</v>
      </c>
      <c r="Y118" s="125">
        <f t="shared" si="30"/>
        <v>0</v>
      </c>
      <c r="Z118" s="153">
        <f t="shared" si="29"/>
        <v>0</v>
      </c>
      <c r="AA118" s="109"/>
    </row>
    <row r="119" spans="2:27" x14ac:dyDescent="0.25">
      <c r="B119" s="47"/>
      <c r="C119" s="51">
        <v>111</v>
      </c>
      <c r="D119" s="51">
        <v>30</v>
      </c>
      <c r="E119" s="51"/>
      <c r="F119" s="53">
        <v>9.18</v>
      </c>
      <c r="G119" s="44">
        <f t="shared" si="22"/>
        <v>10.879999999999999</v>
      </c>
      <c r="J119" s="39">
        <f t="shared" si="31"/>
        <v>0</v>
      </c>
      <c r="K119" s="40">
        <v>28734</v>
      </c>
      <c r="L119" s="54" t="str">
        <f t="shared" si="20"/>
        <v>.</v>
      </c>
      <c r="M119" s="58">
        <f t="shared" si="21"/>
        <v>0</v>
      </c>
      <c r="N119" s="124">
        <f t="shared" si="33"/>
        <v>173787.80708252621</v>
      </c>
      <c r="O119" s="120">
        <f t="shared" si="23"/>
        <v>1554.091513198262</v>
      </c>
      <c r="P119" s="42"/>
      <c r="Q119" s="42">
        <f t="shared" si="34"/>
        <v>175341.89859572449</v>
      </c>
      <c r="R119" s="135">
        <f t="shared" si="24"/>
        <v>175341.89859572449</v>
      </c>
      <c r="S119" s="135">
        <f t="shared" si="25"/>
        <v>175341.89859572449</v>
      </c>
      <c r="T119" s="121">
        <f t="shared" si="35"/>
        <v>3000</v>
      </c>
      <c r="U119" s="132">
        <f t="shared" si="27"/>
        <v>-1445.908486801738</v>
      </c>
      <c r="V119" s="121">
        <f t="shared" si="32"/>
        <v>172341.89859572449</v>
      </c>
      <c r="W119" s="47"/>
      <c r="X119" s="125">
        <f t="shared" si="28"/>
        <v>105</v>
      </c>
      <c r="Y119" s="125">
        <f t="shared" si="30"/>
        <v>0</v>
      </c>
      <c r="Z119" s="153">
        <f t="shared" si="29"/>
        <v>0</v>
      </c>
      <c r="AA119" s="109"/>
    </row>
    <row r="120" spans="2:27" x14ac:dyDescent="0.25">
      <c r="B120" s="47"/>
      <c r="C120" s="47">
        <v>112</v>
      </c>
      <c r="D120" s="51">
        <v>31</v>
      </c>
      <c r="E120" s="51"/>
      <c r="F120" s="53">
        <v>9.4</v>
      </c>
      <c r="G120" s="44">
        <f t="shared" si="22"/>
        <v>11.1</v>
      </c>
      <c r="J120" s="39">
        <f t="shared" si="31"/>
        <v>0</v>
      </c>
      <c r="K120" s="40">
        <v>28764</v>
      </c>
      <c r="L120" s="54" t="str">
        <f t="shared" si="20"/>
        <v>.</v>
      </c>
      <c r="M120" s="58">
        <f t="shared" si="21"/>
        <v>0</v>
      </c>
      <c r="N120" s="124">
        <f t="shared" si="33"/>
        <v>172341.89859572449</v>
      </c>
      <c r="O120" s="120">
        <f t="shared" si="23"/>
        <v>1624.7355426517477</v>
      </c>
      <c r="P120" s="42"/>
      <c r="Q120" s="42">
        <f t="shared" si="34"/>
        <v>173966.63413837625</v>
      </c>
      <c r="R120" s="135">
        <f t="shared" si="24"/>
        <v>173966.63413837625</v>
      </c>
      <c r="S120" s="135">
        <f t="shared" si="25"/>
        <v>173966.63413837625</v>
      </c>
      <c r="T120" s="121">
        <f t="shared" si="35"/>
        <v>3000</v>
      </c>
      <c r="U120" s="132">
        <f t="shared" si="27"/>
        <v>-1375.2644573482523</v>
      </c>
      <c r="V120" s="121">
        <f t="shared" si="32"/>
        <v>170966.63413837625</v>
      </c>
      <c r="W120" s="47"/>
      <c r="X120" s="125">
        <f t="shared" si="28"/>
        <v>106</v>
      </c>
      <c r="Y120" s="125">
        <f t="shared" si="30"/>
        <v>0</v>
      </c>
      <c r="Z120" s="153">
        <f t="shared" si="29"/>
        <v>0</v>
      </c>
      <c r="AA120" s="109"/>
    </row>
    <row r="121" spans="2:27" x14ac:dyDescent="0.25">
      <c r="B121" s="47"/>
      <c r="C121" s="51">
        <v>113</v>
      </c>
      <c r="D121" s="51">
        <v>30</v>
      </c>
      <c r="E121" s="51"/>
      <c r="F121" s="53">
        <v>7.97</v>
      </c>
      <c r="G121" s="44">
        <f t="shared" si="22"/>
        <v>9.67</v>
      </c>
      <c r="J121" s="39">
        <f t="shared" si="31"/>
        <v>0</v>
      </c>
      <c r="K121" s="40">
        <v>28795</v>
      </c>
      <c r="L121" s="54" t="str">
        <f t="shared" si="20"/>
        <v>.</v>
      </c>
      <c r="M121" s="58">
        <f t="shared" si="21"/>
        <v>0</v>
      </c>
      <c r="N121" s="124">
        <f t="shared" si="33"/>
        <v>170966.63413837625</v>
      </c>
      <c r="O121" s="120">
        <f t="shared" si="23"/>
        <v>1358.8334400970673</v>
      </c>
      <c r="P121" s="42"/>
      <c r="Q121" s="42">
        <f t="shared" si="34"/>
        <v>172325.46757847333</v>
      </c>
      <c r="R121" s="135">
        <f t="shared" si="24"/>
        <v>172325.46757847333</v>
      </c>
      <c r="S121" s="135">
        <f t="shared" si="25"/>
        <v>172325.46757847333</v>
      </c>
      <c r="T121" s="121">
        <f t="shared" si="35"/>
        <v>3000</v>
      </c>
      <c r="U121" s="132">
        <f t="shared" si="27"/>
        <v>-1641.1665599029327</v>
      </c>
      <c r="V121" s="121">
        <f t="shared" si="32"/>
        <v>169325.46757847333</v>
      </c>
      <c r="W121" s="47"/>
      <c r="X121" s="125">
        <f t="shared" si="28"/>
        <v>107</v>
      </c>
      <c r="Y121" s="125">
        <f t="shared" si="30"/>
        <v>0</v>
      </c>
      <c r="Z121" s="153">
        <f t="shared" si="29"/>
        <v>0</v>
      </c>
      <c r="AA121" s="109"/>
    </row>
    <row r="122" spans="2:27" x14ac:dyDescent="0.25">
      <c r="B122" s="47"/>
      <c r="C122" s="51">
        <v>114</v>
      </c>
      <c r="D122" s="51">
        <v>31</v>
      </c>
      <c r="E122" s="51"/>
      <c r="F122" s="53">
        <v>8.32</v>
      </c>
      <c r="G122" s="44">
        <f t="shared" si="22"/>
        <v>10.02</v>
      </c>
      <c r="I122" s="96">
        <f>SUM(G111:G122)/12</f>
        <v>10.336666666666664</v>
      </c>
      <c r="J122" s="39">
        <f t="shared" si="31"/>
        <v>0</v>
      </c>
      <c r="K122" s="40">
        <v>28825</v>
      </c>
      <c r="L122" s="54" t="str">
        <f t="shared" si="20"/>
        <v>.</v>
      </c>
      <c r="M122" s="58">
        <f t="shared" si="21"/>
        <v>0</v>
      </c>
      <c r="N122" s="124">
        <f t="shared" si="33"/>
        <v>169325.46757847333</v>
      </c>
      <c r="O122" s="120">
        <f t="shared" si="23"/>
        <v>1440.9829243623392</v>
      </c>
      <c r="P122" s="42"/>
      <c r="Q122" s="42">
        <f t="shared" si="34"/>
        <v>170766.45050283568</v>
      </c>
      <c r="R122" s="135">
        <f t="shared" si="24"/>
        <v>170766.45050283568</v>
      </c>
      <c r="S122" s="135">
        <f t="shared" si="25"/>
        <v>170766.45050283568</v>
      </c>
      <c r="T122" s="121">
        <f t="shared" si="35"/>
        <v>3000</v>
      </c>
      <c r="U122" s="132">
        <f t="shared" si="27"/>
        <v>-1559.0170756376608</v>
      </c>
      <c r="V122" s="121">
        <f t="shared" si="32"/>
        <v>167766.45050283568</v>
      </c>
      <c r="W122" s="47"/>
      <c r="X122" s="125">
        <f t="shared" si="28"/>
        <v>108</v>
      </c>
      <c r="Y122" s="125">
        <f t="shared" si="30"/>
        <v>0</v>
      </c>
      <c r="Z122" s="153">
        <f t="shared" si="29"/>
        <v>0</v>
      </c>
      <c r="AA122" s="109"/>
    </row>
    <row r="123" spans="2:27" x14ac:dyDescent="0.25">
      <c r="B123" s="47"/>
      <c r="C123" s="47">
        <v>115</v>
      </c>
      <c r="D123" s="51">
        <v>31</v>
      </c>
      <c r="E123" s="51"/>
      <c r="F123" s="53">
        <v>8.18</v>
      </c>
      <c r="G123" s="44">
        <f t="shared" si="22"/>
        <v>9.879999999999999</v>
      </c>
      <c r="H123" s="39">
        <f>H111+1</f>
        <v>1979</v>
      </c>
      <c r="J123" s="39">
        <f t="shared" si="31"/>
        <v>0</v>
      </c>
      <c r="K123" s="40">
        <v>28856</v>
      </c>
      <c r="L123" s="54" t="str">
        <f t="shared" si="20"/>
        <v>.</v>
      </c>
      <c r="M123" s="58">
        <f t="shared" si="21"/>
        <v>0</v>
      </c>
      <c r="N123" s="124">
        <f t="shared" si="33"/>
        <v>167766.45050283568</v>
      </c>
      <c r="O123" s="120">
        <f t="shared" si="23"/>
        <v>1407.7673550687261</v>
      </c>
      <c r="P123" s="42"/>
      <c r="Q123" s="42">
        <f t="shared" si="34"/>
        <v>169174.21785790441</v>
      </c>
      <c r="R123" s="135">
        <f t="shared" si="24"/>
        <v>169174.21785790441</v>
      </c>
      <c r="S123" s="135">
        <f t="shared" si="25"/>
        <v>169174.21785790441</v>
      </c>
      <c r="T123" s="121">
        <f t="shared" si="35"/>
        <v>3000</v>
      </c>
      <c r="U123" s="132">
        <f t="shared" si="27"/>
        <v>-1592.2326449312739</v>
      </c>
      <c r="V123" s="121">
        <f t="shared" si="32"/>
        <v>166174.21785790441</v>
      </c>
      <c r="W123" s="47"/>
      <c r="X123" s="125">
        <f t="shared" si="28"/>
        <v>109</v>
      </c>
      <c r="Y123" s="125">
        <f t="shared" si="30"/>
        <v>0</v>
      </c>
      <c r="Z123" s="153">
        <f t="shared" si="29"/>
        <v>0</v>
      </c>
      <c r="AA123" s="109"/>
    </row>
    <row r="124" spans="2:27" x14ac:dyDescent="0.25">
      <c r="B124" s="47"/>
      <c r="C124" s="51">
        <v>116</v>
      </c>
      <c r="D124" s="51">
        <v>28.25</v>
      </c>
      <c r="E124" s="51"/>
      <c r="F124" s="53">
        <v>7.83</v>
      </c>
      <c r="G124" s="44">
        <f t="shared" si="22"/>
        <v>9.5299999999999994</v>
      </c>
      <c r="J124" s="39">
        <f t="shared" si="31"/>
        <v>0</v>
      </c>
      <c r="K124" s="40">
        <v>28887</v>
      </c>
      <c r="L124" s="54" t="str">
        <f t="shared" si="20"/>
        <v>.</v>
      </c>
      <c r="M124" s="58">
        <f t="shared" si="21"/>
        <v>0</v>
      </c>
      <c r="N124" s="124">
        <f t="shared" si="33"/>
        <v>166174.21785790441</v>
      </c>
      <c r="O124" s="120">
        <f t="shared" si="23"/>
        <v>1225.6942018424568</v>
      </c>
      <c r="P124" s="42"/>
      <c r="Q124" s="42">
        <f t="shared" si="34"/>
        <v>167399.91205974686</v>
      </c>
      <c r="R124" s="135">
        <f t="shared" si="24"/>
        <v>167399.91205974686</v>
      </c>
      <c r="S124" s="135">
        <f t="shared" si="25"/>
        <v>167399.91205974686</v>
      </c>
      <c r="T124" s="121">
        <f t="shared" si="35"/>
        <v>3000</v>
      </c>
      <c r="U124" s="132">
        <f t="shared" si="27"/>
        <v>-1774.3057981575432</v>
      </c>
      <c r="V124" s="121">
        <f t="shared" si="32"/>
        <v>164399.91205974686</v>
      </c>
      <c r="W124" s="47"/>
      <c r="X124" s="125">
        <f t="shared" si="28"/>
        <v>110</v>
      </c>
      <c r="Y124" s="125">
        <f t="shared" si="30"/>
        <v>0</v>
      </c>
      <c r="Z124" s="153">
        <f t="shared" si="29"/>
        <v>0</v>
      </c>
      <c r="AA124" s="109"/>
    </row>
    <row r="125" spans="2:27" x14ac:dyDescent="0.25">
      <c r="B125" s="47"/>
      <c r="C125" s="51">
        <v>117</v>
      </c>
      <c r="D125" s="51">
        <v>31</v>
      </c>
      <c r="E125" s="51"/>
      <c r="F125" s="53">
        <v>8.18</v>
      </c>
      <c r="G125" s="44">
        <f t="shared" si="22"/>
        <v>9.879999999999999</v>
      </c>
      <c r="J125" s="39">
        <f t="shared" si="31"/>
        <v>0</v>
      </c>
      <c r="K125" s="40">
        <v>28915</v>
      </c>
      <c r="L125" s="54" t="str">
        <f t="shared" si="20"/>
        <v>.</v>
      </c>
      <c r="M125" s="58">
        <f t="shared" si="21"/>
        <v>0</v>
      </c>
      <c r="N125" s="124">
        <f t="shared" si="33"/>
        <v>164399.91205974686</v>
      </c>
      <c r="O125" s="120">
        <f t="shared" si="23"/>
        <v>1379.5179470043634</v>
      </c>
      <c r="P125" s="42"/>
      <c r="Q125" s="42">
        <f t="shared" si="34"/>
        <v>165779.43000675121</v>
      </c>
      <c r="R125" s="135">
        <f t="shared" si="24"/>
        <v>165779.43000675121</v>
      </c>
      <c r="S125" s="135">
        <f t="shared" si="25"/>
        <v>165779.43000675121</v>
      </c>
      <c r="T125" s="121">
        <f t="shared" si="35"/>
        <v>3000</v>
      </c>
      <c r="U125" s="132">
        <f t="shared" si="27"/>
        <v>-1620.4820529956366</v>
      </c>
      <c r="V125" s="121">
        <f t="shared" si="32"/>
        <v>162779.43000675121</v>
      </c>
      <c r="W125" s="47"/>
      <c r="X125" s="125">
        <f t="shared" si="28"/>
        <v>111</v>
      </c>
      <c r="Y125" s="125">
        <f t="shared" si="30"/>
        <v>0</v>
      </c>
      <c r="Z125" s="153">
        <f t="shared" si="29"/>
        <v>0</v>
      </c>
      <c r="AA125" s="109"/>
    </row>
    <row r="126" spans="2:27" x14ac:dyDescent="0.25">
      <c r="B126" s="47"/>
      <c r="C126" s="47">
        <v>118</v>
      </c>
      <c r="D126" s="51">
        <v>30</v>
      </c>
      <c r="E126" s="51"/>
      <c r="F126" s="53">
        <v>8.61</v>
      </c>
      <c r="G126" s="44">
        <f t="shared" si="22"/>
        <v>10.309999999999999</v>
      </c>
      <c r="J126" s="39">
        <f t="shared" si="31"/>
        <v>0</v>
      </c>
      <c r="K126" s="40">
        <v>28946</v>
      </c>
      <c r="L126" s="54" t="str">
        <f t="shared" si="20"/>
        <v>.</v>
      </c>
      <c r="M126" s="58">
        <f t="shared" si="21"/>
        <v>0</v>
      </c>
      <c r="N126" s="124">
        <f t="shared" si="33"/>
        <v>162779.43000675121</v>
      </c>
      <c r="O126" s="120">
        <f t="shared" si="23"/>
        <v>1379.3884301667983</v>
      </c>
      <c r="P126" s="42"/>
      <c r="Q126" s="42">
        <f t="shared" si="34"/>
        <v>164158.81843691799</v>
      </c>
      <c r="R126" s="135">
        <f t="shared" si="24"/>
        <v>164158.81843691799</v>
      </c>
      <c r="S126" s="135">
        <f t="shared" si="25"/>
        <v>164158.81843691799</v>
      </c>
      <c r="T126" s="121">
        <f t="shared" si="35"/>
        <v>3000</v>
      </c>
      <c r="U126" s="132">
        <f t="shared" si="27"/>
        <v>-1620.6115698332017</v>
      </c>
      <c r="V126" s="121">
        <f t="shared" si="32"/>
        <v>161158.81843691799</v>
      </c>
      <c r="W126" s="47"/>
      <c r="X126" s="125">
        <f t="shared" si="28"/>
        <v>112</v>
      </c>
      <c r="Y126" s="125">
        <f t="shared" si="30"/>
        <v>0</v>
      </c>
      <c r="Z126" s="153">
        <f t="shared" si="29"/>
        <v>0</v>
      </c>
      <c r="AA126" s="109"/>
    </row>
    <row r="127" spans="2:27" x14ac:dyDescent="0.25">
      <c r="B127" s="47"/>
      <c r="C127" s="51">
        <v>119</v>
      </c>
      <c r="D127" s="51">
        <v>31</v>
      </c>
      <c r="E127" s="51"/>
      <c r="F127" s="53">
        <v>9.4499999999999993</v>
      </c>
      <c r="G127" s="44">
        <f t="shared" si="22"/>
        <v>11.149999999999999</v>
      </c>
      <c r="J127" s="39">
        <f t="shared" si="31"/>
        <v>0</v>
      </c>
      <c r="K127" s="40">
        <v>28976</v>
      </c>
      <c r="L127" s="54" t="str">
        <f t="shared" si="20"/>
        <v>.</v>
      </c>
      <c r="M127" s="58">
        <f t="shared" si="21"/>
        <v>0</v>
      </c>
      <c r="N127" s="124">
        <f t="shared" si="33"/>
        <v>161158.81843691799</v>
      </c>
      <c r="O127" s="120">
        <f t="shared" si="23"/>
        <v>1526.1519340471427</v>
      </c>
      <c r="P127" s="42"/>
      <c r="Q127" s="42">
        <f t="shared" si="34"/>
        <v>162684.97037096514</v>
      </c>
      <c r="R127" s="135">
        <f t="shared" si="24"/>
        <v>162684.97037096514</v>
      </c>
      <c r="S127" s="135">
        <f t="shared" si="25"/>
        <v>162684.97037096514</v>
      </c>
      <c r="T127" s="121">
        <f t="shared" si="35"/>
        <v>3000</v>
      </c>
      <c r="U127" s="132">
        <f t="shared" si="27"/>
        <v>-1473.8480659528573</v>
      </c>
      <c r="V127" s="121">
        <f t="shared" si="32"/>
        <v>159684.97037096514</v>
      </c>
      <c r="W127" s="47"/>
      <c r="X127" s="125">
        <f t="shared" si="28"/>
        <v>113</v>
      </c>
      <c r="Y127" s="125">
        <f t="shared" si="30"/>
        <v>0</v>
      </c>
      <c r="Z127" s="153">
        <f t="shared" si="29"/>
        <v>0</v>
      </c>
      <c r="AA127" s="109"/>
    </row>
    <row r="128" spans="2:27" x14ac:dyDescent="0.25">
      <c r="B128" s="47"/>
      <c r="C128" s="51">
        <v>120</v>
      </c>
      <c r="D128" s="51">
        <v>30</v>
      </c>
      <c r="E128" s="51"/>
      <c r="F128" s="53">
        <v>8.7100000000000009</v>
      </c>
      <c r="G128" s="44">
        <f t="shared" si="22"/>
        <v>10.41</v>
      </c>
      <c r="J128" s="39">
        <f t="shared" si="31"/>
        <v>0</v>
      </c>
      <c r="K128" s="40">
        <v>29007</v>
      </c>
      <c r="L128" s="54" t="str">
        <f t="shared" si="20"/>
        <v>.</v>
      </c>
      <c r="M128" s="58">
        <f t="shared" si="21"/>
        <v>0</v>
      </c>
      <c r="N128" s="124">
        <f t="shared" si="33"/>
        <v>159684.97037096514</v>
      </c>
      <c r="O128" s="120">
        <f t="shared" si="23"/>
        <v>1366.2908560781484</v>
      </c>
      <c r="P128" s="115">
        <f>SUM(O117:O128)</f>
        <v>17433.592035936508</v>
      </c>
      <c r="Q128" s="42">
        <f t="shared" si="34"/>
        <v>161051.26122704329</v>
      </c>
      <c r="R128" s="135">
        <f t="shared" si="24"/>
        <v>161051.26122704329</v>
      </c>
      <c r="S128" s="135">
        <f t="shared" si="25"/>
        <v>161051.26122704329</v>
      </c>
      <c r="T128" s="121">
        <f t="shared" si="35"/>
        <v>3000</v>
      </c>
      <c r="U128" s="132">
        <f t="shared" si="27"/>
        <v>-1633.7091439218516</v>
      </c>
      <c r="V128" s="121">
        <f t="shared" si="32"/>
        <v>158051.26122704329</v>
      </c>
      <c r="W128" s="47"/>
      <c r="X128" s="125">
        <f t="shared" si="28"/>
        <v>114</v>
      </c>
      <c r="Y128" s="125">
        <f t="shared" si="30"/>
        <v>0</v>
      </c>
      <c r="Z128" s="153">
        <f t="shared" si="29"/>
        <v>0</v>
      </c>
      <c r="AA128" s="109"/>
    </row>
    <row r="129" spans="2:27" x14ac:dyDescent="0.25">
      <c r="B129" s="47">
        <f>B117+1</f>
        <v>11</v>
      </c>
      <c r="C129" s="47">
        <v>121</v>
      </c>
      <c r="D129" s="51">
        <v>31</v>
      </c>
      <c r="E129" s="51"/>
      <c r="F129" s="53">
        <v>10.06</v>
      </c>
      <c r="G129" s="44">
        <f t="shared" si="22"/>
        <v>11.76</v>
      </c>
      <c r="J129" s="39">
        <f t="shared" si="31"/>
        <v>0</v>
      </c>
      <c r="K129" s="40">
        <v>29037</v>
      </c>
      <c r="L129" s="54" t="str">
        <f t="shared" si="20"/>
        <v>.</v>
      </c>
      <c r="M129" s="58">
        <f t="shared" si="21"/>
        <v>0</v>
      </c>
      <c r="N129" s="124">
        <f t="shared" si="33"/>
        <v>158051.26122704329</v>
      </c>
      <c r="O129" s="120">
        <f t="shared" si="23"/>
        <v>1578.6073367926274</v>
      </c>
      <c r="P129" s="42"/>
      <c r="Q129" s="42">
        <f t="shared" si="34"/>
        <v>159629.86856383592</v>
      </c>
      <c r="R129" s="135">
        <f t="shared" si="24"/>
        <v>159629.86856383592</v>
      </c>
      <c r="S129" s="135">
        <f t="shared" si="25"/>
        <v>159629.86856383592</v>
      </c>
      <c r="T129" s="121">
        <f t="shared" si="35"/>
        <v>3000</v>
      </c>
      <c r="U129" s="132">
        <f t="shared" si="27"/>
        <v>-1421.3926632073726</v>
      </c>
      <c r="V129" s="121">
        <f t="shared" si="32"/>
        <v>156629.86856383592</v>
      </c>
      <c r="W129" s="47"/>
      <c r="X129" s="125">
        <f t="shared" si="28"/>
        <v>115</v>
      </c>
      <c r="Y129" s="125">
        <f t="shared" si="30"/>
        <v>0</v>
      </c>
      <c r="Z129" s="153">
        <f t="shared" si="29"/>
        <v>0</v>
      </c>
      <c r="AA129" s="109"/>
    </row>
    <row r="130" spans="2:27" x14ac:dyDescent="0.25">
      <c r="B130" s="47"/>
      <c r="C130" s="51">
        <v>122</v>
      </c>
      <c r="D130" s="51">
        <v>31</v>
      </c>
      <c r="E130" s="51"/>
      <c r="F130" s="53">
        <v>10.63</v>
      </c>
      <c r="G130" s="44">
        <f t="shared" si="22"/>
        <v>12.33</v>
      </c>
      <c r="J130" s="39">
        <f t="shared" si="31"/>
        <v>0</v>
      </c>
      <c r="K130" s="40">
        <v>29068</v>
      </c>
      <c r="L130" s="54" t="str">
        <f t="shared" si="20"/>
        <v>.</v>
      </c>
      <c r="M130" s="58">
        <f t="shared" si="21"/>
        <v>0</v>
      </c>
      <c r="N130" s="124">
        <f t="shared" si="33"/>
        <v>156629.86856383592</v>
      </c>
      <c r="O130" s="120">
        <f t="shared" si="23"/>
        <v>1640.2365660590413</v>
      </c>
      <c r="P130" s="42"/>
      <c r="Q130" s="42">
        <f t="shared" si="34"/>
        <v>158270.10512989495</v>
      </c>
      <c r="R130" s="135">
        <f t="shared" si="24"/>
        <v>158270.10512989495</v>
      </c>
      <c r="S130" s="135">
        <f t="shared" si="25"/>
        <v>158270.10512989495</v>
      </c>
      <c r="T130" s="121">
        <f t="shared" si="35"/>
        <v>3000</v>
      </c>
      <c r="U130" s="132">
        <f t="shared" si="27"/>
        <v>-1359.7634339409587</v>
      </c>
      <c r="V130" s="121">
        <f t="shared" si="32"/>
        <v>155270.10512989495</v>
      </c>
      <c r="W130" s="47"/>
      <c r="X130" s="125">
        <f t="shared" si="28"/>
        <v>116</v>
      </c>
      <c r="Y130" s="125">
        <f t="shared" si="30"/>
        <v>0</v>
      </c>
      <c r="Z130" s="153">
        <f t="shared" si="29"/>
        <v>0</v>
      </c>
      <c r="AA130" s="109"/>
    </row>
    <row r="131" spans="2:27" x14ac:dyDescent="0.25">
      <c r="B131" s="47"/>
      <c r="C131" s="51">
        <v>123</v>
      </c>
      <c r="D131" s="51">
        <v>30</v>
      </c>
      <c r="E131" s="51"/>
      <c r="F131" s="53">
        <v>9.41</v>
      </c>
      <c r="G131" s="44">
        <f t="shared" si="22"/>
        <v>11.11</v>
      </c>
      <c r="J131" s="39">
        <f t="shared" si="31"/>
        <v>0</v>
      </c>
      <c r="K131" s="40">
        <v>29099</v>
      </c>
      <c r="L131" s="54" t="str">
        <f t="shared" si="20"/>
        <v>.</v>
      </c>
      <c r="M131" s="58">
        <f t="shared" si="21"/>
        <v>0</v>
      </c>
      <c r="N131" s="124">
        <f t="shared" si="33"/>
        <v>155270.10512989495</v>
      </c>
      <c r="O131" s="120">
        <f t="shared" si="23"/>
        <v>1417.8500284875065</v>
      </c>
      <c r="P131" s="42"/>
      <c r="Q131" s="42">
        <f t="shared" si="34"/>
        <v>156687.95515838245</v>
      </c>
      <c r="R131" s="135">
        <f t="shared" si="24"/>
        <v>156687.95515838245</v>
      </c>
      <c r="S131" s="135">
        <f t="shared" si="25"/>
        <v>156687.95515838245</v>
      </c>
      <c r="T131" s="121">
        <f t="shared" si="35"/>
        <v>3000</v>
      </c>
      <c r="U131" s="132">
        <f t="shared" si="27"/>
        <v>-1582.1499715124935</v>
      </c>
      <c r="V131" s="121">
        <f t="shared" si="32"/>
        <v>153687.95515838245</v>
      </c>
      <c r="W131" s="47"/>
      <c r="X131" s="125">
        <f t="shared" si="28"/>
        <v>117</v>
      </c>
      <c r="Y131" s="125">
        <f t="shared" si="30"/>
        <v>0</v>
      </c>
      <c r="Z131" s="153">
        <f t="shared" si="29"/>
        <v>0</v>
      </c>
      <c r="AA131" s="109"/>
    </row>
    <row r="132" spans="2:27" x14ac:dyDescent="0.25">
      <c r="B132" s="47"/>
      <c r="C132" s="47">
        <v>124</v>
      </c>
      <c r="D132" s="51">
        <v>31</v>
      </c>
      <c r="E132" s="51"/>
      <c r="F132" s="53">
        <v>9.0500000000000007</v>
      </c>
      <c r="G132" s="44">
        <f t="shared" si="22"/>
        <v>10.75</v>
      </c>
      <c r="J132" s="39">
        <f t="shared" si="31"/>
        <v>0</v>
      </c>
      <c r="K132" s="40">
        <v>29129</v>
      </c>
      <c r="L132" s="54" t="str">
        <f t="shared" si="20"/>
        <v>.</v>
      </c>
      <c r="M132" s="58">
        <f t="shared" si="21"/>
        <v>0</v>
      </c>
      <c r="N132" s="124">
        <f t="shared" si="33"/>
        <v>153687.95515838245</v>
      </c>
      <c r="O132" s="120">
        <f t="shared" si="23"/>
        <v>1403.1920837405742</v>
      </c>
      <c r="P132" s="42"/>
      <c r="Q132" s="42">
        <f t="shared" si="34"/>
        <v>155091.14724212303</v>
      </c>
      <c r="R132" s="135">
        <f t="shared" si="24"/>
        <v>155091.14724212303</v>
      </c>
      <c r="S132" s="135">
        <f t="shared" si="25"/>
        <v>155091.14724212303</v>
      </c>
      <c r="T132" s="121">
        <f t="shared" si="35"/>
        <v>3000</v>
      </c>
      <c r="U132" s="132">
        <f t="shared" si="27"/>
        <v>-1596.8079162594258</v>
      </c>
      <c r="V132" s="121">
        <f t="shared" si="32"/>
        <v>152091.14724212303</v>
      </c>
      <c r="W132" s="47"/>
      <c r="X132" s="125">
        <f t="shared" si="28"/>
        <v>118</v>
      </c>
      <c r="Y132" s="125">
        <f t="shared" si="30"/>
        <v>0</v>
      </c>
      <c r="Z132" s="153">
        <f t="shared" si="29"/>
        <v>0</v>
      </c>
      <c r="AA132" s="109"/>
    </row>
    <row r="133" spans="2:27" x14ac:dyDescent="0.25">
      <c r="B133" s="47"/>
      <c r="C133" s="51">
        <v>125</v>
      </c>
      <c r="D133" s="51">
        <v>30</v>
      </c>
      <c r="E133" s="51"/>
      <c r="F133" s="53">
        <v>8.99</v>
      </c>
      <c r="G133" s="44">
        <f t="shared" si="22"/>
        <v>10.69</v>
      </c>
      <c r="J133" s="39">
        <f t="shared" si="31"/>
        <v>0</v>
      </c>
      <c r="K133" s="40">
        <v>29160</v>
      </c>
      <c r="L133" s="54" t="str">
        <f t="shared" si="20"/>
        <v>.</v>
      </c>
      <c r="M133" s="58">
        <f t="shared" si="21"/>
        <v>0</v>
      </c>
      <c r="N133" s="124">
        <f t="shared" si="33"/>
        <v>152091.14724212303</v>
      </c>
      <c r="O133" s="120">
        <f t="shared" si="23"/>
        <v>1336.3186553575028</v>
      </c>
      <c r="P133" s="42"/>
      <c r="Q133" s="42">
        <f t="shared" si="34"/>
        <v>153427.46589748052</v>
      </c>
      <c r="R133" s="135">
        <f t="shared" si="24"/>
        <v>153427.46589748052</v>
      </c>
      <c r="S133" s="135">
        <f t="shared" si="25"/>
        <v>153427.46589748052</v>
      </c>
      <c r="T133" s="121">
        <f t="shared" si="35"/>
        <v>3000</v>
      </c>
      <c r="U133" s="132">
        <f t="shared" si="27"/>
        <v>-1663.6813446424972</v>
      </c>
      <c r="V133" s="121">
        <f t="shared" si="32"/>
        <v>150427.46589748052</v>
      </c>
      <c r="W133" s="47"/>
      <c r="X133" s="125">
        <f t="shared" si="28"/>
        <v>119</v>
      </c>
      <c r="Y133" s="125">
        <f t="shared" si="30"/>
        <v>0</v>
      </c>
      <c r="Z133" s="153">
        <f t="shared" si="29"/>
        <v>0</v>
      </c>
      <c r="AA133" s="109"/>
    </row>
    <row r="134" spans="2:27" x14ac:dyDescent="0.25">
      <c r="B134" s="47"/>
      <c r="C134" s="51">
        <v>126</v>
      </c>
      <c r="D134" s="51">
        <v>31</v>
      </c>
      <c r="E134" s="51"/>
      <c r="F134" s="53">
        <v>9.5</v>
      </c>
      <c r="G134" s="44">
        <f t="shared" si="22"/>
        <v>11.2</v>
      </c>
      <c r="I134" s="96">
        <f>SUM(G123:G134)/12</f>
        <v>10.75</v>
      </c>
      <c r="J134" s="39">
        <f t="shared" si="31"/>
        <v>0</v>
      </c>
      <c r="K134" s="40">
        <v>29190</v>
      </c>
      <c r="L134" s="54" t="str">
        <f t="shared" si="20"/>
        <v>.</v>
      </c>
      <c r="M134" s="58">
        <f t="shared" si="21"/>
        <v>0</v>
      </c>
      <c r="N134" s="124">
        <f t="shared" si="33"/>
        <v>150427.46589748052</v>
      </c>
      <c r="O134" s="120">
        <f t="shared" si="23"/>
        <v>1430.9155112220612</v>
      </c>
      <c r="P134" s="42"/>
      <c r="Q134" s="42">
        <f t="shared" si="34"/>
        <v>151858.38140870258</v>
      </c>
      <c r="R134" s="135">
        <f t="shared" si="24"/>
        <v>151858.38140870258</v>
      </c>
      <c r="S134" s="135">
        <f t="shared" si="25"/>
        <v>151858.38140870258</v>
      </c>
      <c r="T134" s="121">
        <f t="shared" si="35"/>
        <v>3000</v>
      </c>
      <c r="U134" s="132">
        <f t="shared" si="27"/>
        <v>-1569.0844887779388</v>
      </c>
      <c r="V134" s="121">
        <f t="shared" si="32"/>
        <v>148858.38140870258</v>
      </c>
      <c r="W134" s="47"/>
      <c r="X134" s="125">
        <f t="shared" si="28"/>
        <v>120</v>
      </c>
      <c r="Y134" s="125">
        <f t="shared" si="30"/>
        <v>0</v>
      </c>
      <c r="Z134" s="153">
        <f t="shared" si="29"/>
        <v>0</v>
      </c>
      <c r="AA134" s="109"/>
    </row>
    <row r="135" spans="2:27" x14ac:dyDescent="0.25">
      <c r="B135" s="47"/>
      <c r="C135" s="47">
        <v>127</v>
      </c>
      <c r="D135" s="51">
        <v>31</v>
      </c>
      <c r="E135" s="51"/>
      <c r="F135" s="53">
        <v>9.24</v>
      </c>
      <c r="G135" s="44">
        <f t="shared" si="22"/>
        <v>10.94</v>
      </c>
      <c r="H135" s="39">
        <f>H123+1</f>
        <v>1980</v>
      </c>
      <c r="J135" s="39">
        <f t="shared" si="31"/>
        <v>0</v>
      </c>
      <c r="K135" s="40">
        <v>29221</v>
      </c>
      <c r="L135" s="54" t="str">
        <f t="shared" si="20"/>
        <v>.</v>
      </c>
      <c r="M135" s="58">
        <f t="shared" si="21"/>
        <v>0</v>
      </c>
      <c r="N135" s="124">
        <f t="shared" si="33"/>
        <v>148858.38140870258</v>
      </c>
      <c r="O135" s="120">
        <f t="shared" si="23"/>
        <v>1383.1186704369147</v>
      </c>
      <c r="P135" s="42"/>
      <c r="Q135" s="42">
        <f t="shared" si="34"/>
        <v>150241.50007913949</v>
      </c>
      <c r="R135" s="135">
        <f t="shared" si="24"/>
        <v>150241.50007913949</v>
      </c>
      <c r="S135" s="135">
        <f t="shared" si="25"/>
        <v>150241.50007913949</v>
      </c>
      <c r="T135" s="121">
        <f t="shared" si="35"/>
        <v>3000</v>
      </c>
      <c r="U135" s="132">
        <f t="shared" si="27"/>
        <v>-1616.8813295630853</v>
      </c>
      <c r="V135" s="121">
        <f t="shared" si="32"/>
        <v>147241.50007913949</v>
      </c>
      <c r="W135" s="47"/>
      <c r="X135" s="125">
        <f t="shared" si="28"/>
        <v>121</v>
      </c>
      <c r="Y135" s="125">
        <f t="shared" si="30"/>
        <v>0</v>
      </c>
      <c r="Z135" s="153">
        <f t="shared" si="29"/>
        <v>0</v>
      </c>
      <c r="AA135" s="109"/>
    </row>
    <row r="136" spans="2:27" x14ac:dyDescent="0.25">
      <c r="B136" s="47"/>
      <c r="C136" s="51">
        <v>128</v>
      </c>
      <c r="D136" s="51">
        <v>28.25</v>
      </c>
      <c r="E136" s="51"/>
      <c r="F136" s="53">
        <v>8.86</v>
      </c>
      <c r="G136" s="44">
        <f t="shared" si="22"/>
        <v>10.559999999999999</v>
      </c>
      <c r="J136" s="39">
        <f t="shared" si="31"/>
        <v>0</v>
      </c>
      <c r="K136" s="40">
        <v>29252</v>
      </c>
      <c r="L136" s="54" t="str">
        <f t="shared" ref="L136:L199" si="36">IF(J136=1,K136,".")</f>
        <v>.</v>
      </c>
      <c r="M136" s="58">
        <f t="shared" ref="M136:M199" si="37">IF(J136=1,$F$2,0)</f>
        <v>0</v>
      </c>
      <c r="N136" s="124">
        <f t="shared" si="33"/>
        <v>147241.50007913949</v>
      </c>
      <c r="O136" s="120">
        <f t="shared" si="23"/>
        <v>1203.4269672221612</v>
      </c>
      <c r="P136" s="42"/>
      <c r="Q136" s="42">
        <f t="shared" si="34"/>
        <v>148444.92704636164</v>
      </c>
      <c r="R136" s="135">
        <f t="shared" si="24"/>
        <v>148444.92704636164</v>
      </c>
      <c r="S136" s="135">
        <f t="shared" si="25"/>
        <v>148444.92704636164</v>
      </c>
      <c r="T136" s="121">
        <f t="shared" si="35"/>
        <v>3000</v>
      </c>
      <c r="U136" s="132">
        <f t="shared" si="27"/>
        <v>-1796.5730327778388</v>
      </c>
      <c r="V136" s="121">
        <f t="shared" si="32"/>
        <v>145444.92704636164</v>
      </c>
      <c r="W136" s="47"/>
      <c r="X136" s="125">
        <f t="shared" si="28"/>
        <v>122</v>
      </c>
      <c r="Y136" s="125">
        <f t="shared" si="30"/>
        <v>0</v>
      </c>
      <c r="Z136" s="153">
        <f t="shared" si="29"/>
        <v>0</v>
      </c>
      <c r="AA136" s="109"/>
    </row>
    <row r="137" spans="2:27" x14ac:dyDescent="0.25">
      <c r="B137" s="47"/>
      <c r="C137" s="51">
        <v>129</v>
      </c>
      <c r="D137" s="51">
        <v>31</v>
      </c>
      <c r="E137" s="51"/>
      <c r="F137" s="53">
        <v>10.41</v>
      </c>
      <c r="G137" s="44">
        <f t="shared" ref="G137:G200" si="38">F137+$G$4</f>
        <v>12.11</v>
      </c>
      <c r="J137" s="39">
        <f t="shared" si="31"/>
        <v>0</v>
      </c>
      <c r="K137" s="40">
        <v>29281</v>
      </c>
      <c r="L137" s="54" t="str">
        <f t="shared" si="36"/>
        <v>.</v>
      </c>
      <c r="M137" s="58">
        <f t="shared" si="37"/>
        <v>0</v>
      </c>
      <c r="N137" s="124">
        <f t="shared" si="33"/>
        <v>145444.92704636164</v>
      </c>
      <c r="O137" s="120">
        <f t="shared" ref="O137:O158" si="39">IF(M137+N137&gt;0,(M137+N137)*G137/100/365*D137,0)</f>
        <v>1495.9309606157433</v>
      </c>
      <c r="P137" s="42"/>
      <c r="Q137" s="42">
        <f t="shared" si="34"/>
        <v>146940.85800697739</v>
      </c>
      <c r="R137" s="135">
        <f t="shared" ref="R137:R200" si="40">V136+O137</f>
        <v>146940.85800697739</v>
      </c>
      <c r="S137" s="135">
        <f t="shared" ref="S137:S200" si="41">IF(R137&gt;0,R137,0)</f>
        <v>146940.85800697739</v>
      </c>
      <c r="T137" s="121">
        <f t="shared" ref="T137:T158" si="42">IF(O137&gt;0,$F$4,0)</f>
        <v>3000</v>
      </c>
      <c r="U137" s="132">
        <f t="shared" ref="U137:U200" si="43">O137-T137</f>
        <v>-1504.0690393842567</v>
      </c>
      <c r="V137" s="121">
        <f t="shared" si="32"/>
        <v>143940.85800697739</v>
      </c>
      <c r="W137" s="47"/>
      <c r="X137" s="125">
        <f t="shared" ref="X137:X158" si="44">IF(V137&gt;0,X136+1,0)</f>
        <v>123</v>
      </c>
      <c r="Y137" s="125">
        <f t="shared" si="30"/>
        <v>0</v>
      </c>
      <c r="Z137" s="153">
        <f t="shared" ref="Z137:Z193" si="45">IF(Y137&gt;0,V137,0)</f>
        <v>0</v>
      </c>
      <c r="AA137" s="109"/>
    </row>
    <row r="138" spans="2:27" x14ac:dyDescent="0.25">
      <c r="B138" s="47"/>
      <c r="C138" s="47">
        <v>130</v>
      </c>
      <c r="D138" s="51">
        <v>30</v>
      </c>
      <c r="E138" s="51"/>
      <c r="F138" s="53">
        <v>10.68</v>
      </c>
      <c r="G138" s="44">
        <f t="shared" si="38"/>
        <v>12.379999999999999</v>
      </c>
      <c r="J138" s="39">
        <f t="shared" si="31"/>
        <v>0</v>
      </c>
      <c r="K138" s="40">
        <v>29312</v>
      </c>
      <c r="L138" s="54" t="str">
        <f t="shared" si="36"/>
        <v>.</v>
      </c>
      <c r="M138" s="58">
        <f t="shared" si="37"/>
        <v>0</v>
      </c>
      <c r="N138" s="124">
        <f t="shared" si="33"/>
        <v>143940.85800697739</v>
      </c>
      <c r="O138" s="120">
        <f t="shared" si="39"/>
        <v>1464.6475250353808</v>
      </c>
      <c r="P138" s="42"/>
      <c r="Q138" s="42">
        <f t="shared" si="34"/>
        <v>145405.50553201276</v>
      </c>
      <c r="R138" s="135">
        <f t="shared" si="40"/>
        <v>145405.50553201276</v>
      </c>
      <c r="S138" s="135">
        <f t="shared" si="41"/>
        <v>145405.50553201276</v>
      </c>
      <c r="T138" s="121">
        <f t="shared" si="42"/>
        <v>3000</v>
      </c>
      <c r="U138" s="132">
        <f t="shared" si="43"/>
        <v>-1535.3524749646192</v>
      </c>
      <c r="V138" s="121">
        <f t="shared" si="32"/>
        <v>142405.50553201276</v>
      </c>
      <c r="W138" s="47"/>
      <c r="X138" s="125">
        <f t="shared" si="44"/>
        <v>124</v>
      </c>
      <c r="Y138" s="125">
        <f t="shared" ref="Y138:Y201" si="46">IF(X138=$X$2,K138,0)</f>
        <v>0</v>
      </c>
      <c r="Z138" s="153">
        <f t="shared" si="45"/>
        <v>0</v>
      </c>
      <c r="AA138" s="109"/>
    </row>
    <row r="139" spans="2:27" x14ac:dyDescent="0.25">
      <c r="B139" s="47"/>
      <c r="C139" s="51">
        <v>131</v>
      </c>
      <c r="D139" s="51">
        <v>31</v>
      </c>
      <c r="E139" s="51"/>
      <c r="F139" s="53">
        <v>13.72</v>
      </c>
      <c r="G139" s="44">
        <f t="shared" si="38"/>
        <v>15.42</v>
      </c>
      <c r="J139" s="39">
        <f t="shared" si="31"/>
        <v>0</v>
      </c>
      <c r="K139" s="40">
        <v>29342</v>
      </c>
      <c r="L139" s="54" t="str">
        <f t="shared" si="36"/>
        <v>.</v>
      </c>
      <c r="M139" s="58">
        <f t="shared" si="37"/>
        <v>0</v>
      </c>
      <c r="N139" s="124">
        <f t="shared" si="33"/>
        <v>142405.50553201276</v>
      </c>
      <c r="O139" s="120">
        <f t="shared" si="39"/>
        <v>1865.0049247784311</v>
      </c>
      <c r="P139" s="42"/>
      <c r="Q139" s="42">
        <f t="shared" si="34"/>
        <v>144270.51045679118</v>
      </c>
      <c r="R139" s="135">
        <f t="shared" si="40"/>
        <v>144270.51045679118</v>
      </c>
      <c r="S139" s="135">
        <f t="shared" si="41"/>
        <v>144270.51045679118</v>
      </c>
      <c r="T139" s="121">
        <f t="shared" si="42"/>
        <v>3000</v>
      </c>
      <c r="U139" s="132">
        <f t="shared" si="43"/>
        <v>-1134.9950752215689</v>
      </c>
      <c r="V139" s="121">
        <f t="shared" si="32"/>
        <v>141270.51045679118</v>
      </c>
      <c r="W139" s="47"/>
      <c r="X139" s="125">
        <f t="shared" si="44"/>
        <v>125</v>
      </c>
      <c r="Y139" s="125">
        <f t="shared" si="46"/>
        <v>0</v>
      </c>
      <c r="Z139" s="153">
        <f t="shared" si="45"/>
        <v>0</v>
      </c>
      <c r="AA139" s="109"/>
    </row>
    <row r="140" spans="2:27" x14ac:dyDescent="0.25">
      <c r="B140" s="47"/>
      <c r="C140" s="51">
        <v>132</v>
      </c>
      <c r="D140" s="51">
        <v>30</v>
      </c>
      <c r="E140" s="51"/>
      <c r="F140" s="53">
        <v>13.73</v>
      </c>
      <c r="G140" s="44">
        <f t="shared" si="38"/>
        <v>15.43</v>
      </c>
      <c r="J140" s="39">
        <f t="shared" si="31"/>
        <v>0</v>
      </c>
      <c r="K140" s="40">
        <v>29373</v>
      </c>
      <c r="L140" s="54" t="str">
        <f t="shared" si="36"/>
        <v>.</v>
      </c>
      <c r="M140" s="58">
        <f t="shared" si="37"/>
        <v>0</v>
      </c>
      <c r="N140" s="124">
        <f t="shared" si="33"/>
        <v>141270.51045679118</v>
      </c>
      <c r="O140" s="120">
        <f t="shared" si="39"/>
        <v>1791.619706587634</v>
      </c>
      <c r="P140" s="115">
        <f>SUM(O129:O140)</f>
        <v>18010.868936335581</v>
      </c>
      <c r="Q140" s="42">
        <f t="shared" si="34"/>
        <v>143062.13016337881</v>
      </c>
      <c r="R140" s="135">
        <f t="shared" si="40"/>
        <v>143062.13016337881</v>
      </c>
      <c r="S140" s="135">
        <f t="shared" si="41"/>
        <v>143062.13016337881</v>
      </c>
      <c r="T140" s="121">
        <f t="shared" si="42"/>
        <v>3000</v>
      </c>
      <c r="U140" s="132">
        <f t="shared" si="43"/>
        <v>-1208.380293412366</v>
      </c>
      <c r="V140" s="121">
        <f t="shared" si="32"/>
        <v>140062.13016337881</v>
      </c>
      <c r="W140" s="47"/>
      <c r="X140" s="125">
        <f t="shared" si="44"/>
        <v>126</v>
      </c>
      <c r="Y140" s="125">
        <f t="shared" si="46"/>
        <v>0</v>
      </c>
      <c r="Z140" s="153">
        <f t="shared" si="45"/>
        <v>0</v>
      </c>
      <c r="AA140" s="109"/>
    </row>
    <row r="141" spans="2:27" x14ac:dyDescent="0.25">
      <c r="B141" s="47">
        <f>B129+1</f>
        <v>12</v>
      </c>
      <c r="C141" s="47">
        <v>133</v>
      </c>
      <c r="D141" s="51">
        <v>31</v>
      </c>
      <c r="E141" s="51"/>
      <c r="F141" s="53">
        <v>12.86</v>
      </c>
      <c r="G141" s="44">
        <f t="shared" si="38"/>
        <v>14.559999999999999</v>
      </c>
      <c r="J141" s="39">
        <f t="shared" si="31"/>
        <v>0</v>
      </c>
      <c r="K141" s="40">
        <v>29403</v>
      </c>
      <c r="L141" s="54" t="str">
        <f t="shared" si="36"/>
        <v>.</v>
      </c>
      <c r="M141" s="58">
        <f t="shared" si="37"/>
        <v>0</v>
      </c>
      <c r="N141" s="124">
        <f t="shared" si="33"/>
        <v>140062.13016337881</v>
      </c>
      <c r="O141" s="120">
        <f t="shared" si="39"/>
        <v>1732.0121389189767</v>
      </c>
      <c r="P141" s="42"/>
      <c r="Q141" s="42">
        <f t="shared" si="34"/>
        <v>141794.14230229778</v>
      </c>
      <c r="R141" s="135">
        <f t="shared" si="40"/>
        <v>141794.14230229778</v>
      </c>
      <c r="S141" s="135">
        <f t="shared" si="41"/>
        <v>141794.14230229778</v>
      </c>
      <c r="T141" s="121">
        <f t="shared" si="42"/>
        <v>3000</v>
      </c>
      <c r="U141" s="132">
        <f t="shared" si="43"/>
        <v>-1267.9878610810233</v>
      </c>
      <c r="V141" s="121">
        <f t="shared" si="32"/>
        <v>138794.14230229778</v>
      </c>
      <c r="W141" s="47"/>
      <c r="X141" s="125">
        <f t="shared" si="44"/>
        <v>127</v>
      </c>
      <c r="Y141" s="125">
        <f t="shared" si="46"/>
        <v>0</v>
      </c>
      <c r="Z141" s="153">
        <f t="shared" si="45"/>
        <v>0</v>
      </c>
      <c r="AA141" s="109"/>
    </row>
    <row r="142" spans="2:27" x14ac:dyDescent="0.25">
      <c r="B142" s="47"/>
      <c r="C142" s="51">
        <v>134</v>
      </c>
      <c r="D142" s="51">
        <v>31</v>
      </c>
      <c r="E142" s="51"/>
      <c r="F142" s="53">
        <v>12.42</v>
      </c>
      <c r="G142" s="44">
        <f t="shared" si="38"/>
        <v>14.12</v>
      </c>
      <c r="J142" s="39">
        <f t="shared" si="31"/>
        <v>0</v>
      </c>
      <c r="K142" s="40">
        <v>29434</v>
      </c>
      <c r="L142" s="54" t="str">
        <f t="shared" si="36"/>
        <v>.</v>
      </c>
      <c r="M142" s="58">
        <f t="shared" si="37"/>
        <v>0</v>
      </c>
      <c r="N142" s="124">
        <f t="shared" si="33"/>
        <v>138794.14230229778</v>
      </c>
      <c r="O142" s="120">
        <f t="shared" si="39"/>
        <v>1664.4649854400488</v>
      </c>
      <c r="P142" s="42"/>
      <c r="Q142" s="42">
        <f t="shared" si="34"/>
        <v>140458.60728773783</v>
      </c>
      <c r="R142" s="135">
        <f t="shared" si="40"/>
        <v>140458.60728773783</v>
      </c>
      <c r="S142" s="135">
        <f t="shared" si="41"/>
        <v>140458.60728773783</v>
      </c>
      <c r="T142" s="121">
        <f t="shared" si="42"/>
        <v>3000</v>
      </c>
      <c r="U142" s="132">
        <f t="shared" si="43"/>
        <v>-1335.5350145599512</v>
      </c>
      <c r="V142" s="121">
        <f t="shared" si="32"/>
        <v>137458.60728773783</v>
      </c>
      <c r="W142" s="47"/>
      <c r="X142" s="125">
        <f t="shared" si="44"/>
        <v>128</v>
      </c>
      <c r="Y142" s="125">
        <f t="shared" si="46"/>
        <v>0</v>
      </c>
      <c r="Z142" s="153">
        <f t="shared" si="45"/>
        <v>0</v>
      </c>
      <c r="AA142" s="109"/>
    </row>
    <row r="143" spans="2:27" x14ac:dyDescent="0.25">
      <c r="B143" s="47"/>
      <c r="C143" s="51">
        <v>135</v>
      </c>
      <c r="D143" s="51">
        <v>30</v>
      </c>
      <c r="E143" s="51"/>
      <c r="F143" s="53">
        <v>11.23</v>
      </c>
      <c r="G143" s="44">
        <f t="shared" si="38"/>
        <v>12.93</v>
      </c>
      <c r="J143" s="39">
        <f t="shared" ref="J143:J206" si="47">IF($F$1=H143,1,0)</f>
        <v>0</v>
      </c>
      <c r="K143" s="40">
        <v>29465</v>
      </c>
      <c r="L143" s="54" t="str">
        <f t="shared" si="36"/>
        <v>.</v>
      </c>
      <c r="M143" s="58">
        <f t="shared" si="37"/>
        <v>0</v>
      </c>
      <c r="N143" s="124">
        <f t="shared" si="33"/>
        <v>137458.60728773783</v>
      </c>
      <c r="O143" s="120">
        <f t="shared" si="39"/>
        <v>1460.827226490781</v>
      </c>
      <c r="P143" s="42"/>
      <c r="Q143" s="42">
        <f t="shared" si="34"/>
        <v>138919.4345142286</v>
      </c>
      <c r="R143" s="135">
        <f t="shared" si="40"/>
        <v>138919.4345142286</v>
      </c>
      <c r="S143" s="135">
        <f t="shared" si="41"/>
        <v>138919.4345142286</v>
      </c>
      <c r="T143" s="121">
        <f t="shared" si="42"/>
        <v>3000</v>
      </c>
      <c r="U143" s="132">
        <f t="shared" si="43"/>
        <v>-1539.172773509219</v>
      </c>
      <c r="V143" s="121">
        <f t="shared" ref="V143:V206" si="48">Q143-T143</f>
        <v>135919.4345142286</v>
      </c>
      <c r="W143" s="47"/>
      <c r="X143" s="125">
        <f t="shared" si="44"/>
        <v>129</v>
      </c>
      <c r="Y143" s="125">
        <f t="shared" si="46"/>
        <v>0</v>
      </c>
      <c r="Z143" s="153">
        <f t="shared" si="45"/>
        <v>0</v>
      </c>
      <c r="AA143" s="109"/>
    </row>
    <row r="144" spans="2:27" x14ac:dyDescent="0.25">
      <c r="B144" s="47"/>
      <c r="C144" s="47">
        <v>136</v>
      </c>
      <c r="D144" s="51">
        <v>31</v>
      </c>
      <c r="E144" s="51"/>
      <c r="F144" s="53">
        <v>9.83</v>
      </c>
      <c r="G144" s="44">
        <f t="shared" si="38"/>
        <v>11.53</v>
      </c>
      <c r="J144" s="39">
        <f t="shared" si="47"/>
        <v>0</v>
      </c>
      <c r="K144" s="40">
        <v>29495</v>
      </c>
      <c r="L144" s="54" t="str">
        <f t="shared" si="36"/>
        <v>.</v>
      </c>
      <c r="M144" s="58">
        <f t="shared" si="37"/>
        <v>0</v>
      </c>
      <c r="N144" s="124">
        <f t="shared" si="33"/>
        <v>135919.4345142286</v>
      </c>
      <c r="O144" s="120">
        <f t="shared" si="39"/>
        <v>1331.0050268060475</v>
      </c>
      <c r="P144" s="42"/>
      <c r="Q144" s="42">
        <f t="shared" si="34"/>
        <v>137250.43954103466</v>
      </c>
      <c r="R144" s="135">
        <f t="shared" si="40"/>
        <v>137250.43954103466</v>
      </c>
      <c r="S144" s="135">
        <f t="shared" si="41"/>
        <v>137250.43954103466</v>
      </c>
      <c r="T144" s="121">
        <f t="shared" si="42"/>
        <v>3000</v>
      </c>
      <c r="U144" s="132">
        <f t="shared" si="43"/>
        <v>-1668.9949731939525</v>
      </c>
      <c r="V144" s="121">
        <f t="shared" si="48"/>
        <v>134250.43954103466</v>
      </c>
      <c r="W144" s="47"/>
      <c r="X144" s="125">
        <f t="shared" si="44"/>
        <v>130</v>
      </c>
      <c r="Y144" s="125">
        <f t="shared" si="46"/>
        <v>0</v>
      </c>
      <c r="Z144" s="153">
        <f t="shared" si="45"/>
        <v>0</v>
      </c>
      <c r="AA144" s="109"/>
    </row>
    <row r="145" spans="2:27" x14ac:dyDescent="0.25">
      <c r="B145" s="47"/>
      <c r="C145" s="51">
        <v>137</v>
      </c>
      <c r="D145" s="51">
        <v>30</v>
      </c>
      <c r="E145" s="51"/>
      <c r="F145" s="53">
        <v>10.33</v>
      </c>
      <c r="G145" s="44">
        <f t="shared" si="38"/>
        <v>12.03</v>
      </c>
      <c r="J145" s="39">
        <f t="shared" si="47"/>
        <v>0</v>
      </c>
      <c r="K145" s="40">
        <v>29526</v>
      </c>
      <c r="L145" s="54" t="str">
        <f t="shared" si="36"/>
        <v>.</v>
      </c>
      <c r="M145" s="58">
        <f t="shared" si="37"/>
        <v>0</v>
      </c>
      <c r="N145" s="124">
        <f t="shared" ref="N145:N208" si="49">IF(V144&gt;0,V144,0)</f>
        <v>134250.43954103466</v>
      </c>
      <c r="O145" s="120">
        <f t="shared" si="39"/>
        <v>1327.4242090509426</v>
      </c>
      <c r="P145" s="42"/>
      <c r="Q145" s="42">
        <f t="shared" ref="Q145:Q208" si="50">M145+N145+O145</f>
        <v>135577.86375008561</v>
      </c>
      <c r="R145" s="135">
        <f t="shared" si="40"/>
        <v>135577.86375008561</v>
      </c>
      <c r="S145" s="135">
        <f t="shared" si="41"/>
        <v>135577.86375008561</v>
      </c>
      <c r="T145" s="121">
        <f t="shared" si="42"/>
        <v>3000</v>
      </c>
      <c r="U145" s="132">
        <f t="shared" si="43"/>
        <v>-1672.5757909490574</v>
      </c>
      <c r="V145" s="121">
        <f t="shared" si="48"/>
        <v>132577.86375008561</v>
      </c>
      <c r="W145" s="47"/>
      <c r="X145" s="125">
        <f t="shared" si="44"/>
        <v>131</v>
      </c>
      <c r="Y145" s="125">
        <f t="shared" si="46"/>
        <v>0</v>
      </c>
      <c r="Z145" s="153">
        <f t="shared" si="45"/>
        <v>0</v>
      </c>
      <c r="AA145" s="109"/>
    </row>
    <row r="146" spans="2:27" x14ac:dyDescent="0.25">
      <c r="B146" s="47"/>
      <c r="C146" s="51">
        <v>138</v>
      </c>
      <c r="D146" s="51">
        <v>31</v>
      </c>
      <c r="E146" s="51"/>
      <c r="F146" s="53">
        <v>10.88</v>
      </c>
      <c r="G146" s="44">
        <f t="shared" si="38"/>
        <v>12.58</v>
      </c>
      <c r="I146" s="96">
        <f>SUM(G135:G146)/12</f>
        <v>12.882500000000002</v>
      </c>
      <c r="J146" s="39">
        <f t="shared" si="47"/>
        <v>0</v>
      </c>
      <c r="K146" s="40">
        <v>29556</v>
      </c>
      <c r="L146" s="54" t="str">
        <f t="shared" si="36"/>
        <v>.</v>
      </c>
      <c r="M146" s="58">
        <f t="shared" si="37"/>
        <v>0</v>
      </c>
      <c r="N146" s="124">
        <f t="shared" si="49"/>
        <v>132577.86375008561</v>
      </c>
      <c r="O146" s="120">
        <f t="shared" si="39"/>
        <v>1416.5127480892709</v>
      </c>
      <c r="P146" s="42"/>
      <c r="Q146" s="42">
        <f t="shared" si="50"/>
        <v>133994.37649817488</v>
      </c>
      <c r="R146" s="135">
        <f t="shared" si="40"/>
        <v>133994.37649817488</v>
      </c>
      <c r="S146" s="135">
        <f t="shared" si="41"/>
        <v>133994.37649817488</v>
      </c>
      <c r="T146" s="121">
        <f t="shared" si="42"/>
        <v>3000</v>
      </c>
      <c r="U146" s="132">
        <f t="shared" si="43"/>
        <v>-1583.4872519107291</v>
      </c>
      <c r="V146" s="121">
        <f t="shared" si="48"/>
        <v>130994.37649817488</v>
      </c>
      <c r="W146" s="47"/>
      <c r="X146" s="125">
        <f t="shared" si="44"/>
        <v>132</v>
      </c>
      <c r="Y146" s="125">
        <f t="shared" si="46"/>
        <v>0</v>
      </c>
      <c r="Z146" s="153">
        <f t="shared" si="45"/>
        <v>0</v>
      </c>
      <c r="AA146" s="109"/>
    </row>
    <row r="147" spans="2:27" x14ac:dyDescent="0.25">
      <c r="B147" s="47"/>
      <c r="C147" s="47">
        <v>139</v>
      </c>
      <c r="D147" s="51">
        <v>31</v>
      </c>
      <c r="E147" s="51"/>
      <c r="F147" s="53">
        <v>10.68</v>
      </c>
      <c r="G147" s="44">
        <f t="shared" si="38"/>
        <v>12.379999999999999</v>
      </c>
      <c r="H147" s="39">
        <f>H135+1</f>
        <v>1981</v>
      </c>
      <c r="J147" s="39">
        <f t="shared" si="47"/>
        <v>0</v>
      </c>
      <c r="K147" s="40">
        <v>29587</v>
      </c>
      <c r="L147" s="54" t="str">
        <f t="shared" si="36"/>
        <v>.</v>
      </c>
      <c r="M147" s="58">
        <f t="shared" si="37"/>
        <v>0</v>
      </c>
      <c r="N147" s="124">
        <f t="shared" si="49"/>
        <v>130994.37649817488</v>
      </c>
      <c r="O147" s="120">
        <f t="shared" si="39"/>
        <v>1377.3430633553303</v>
      </c>
      <c r="P147" s="42"/>
      <c r="Q147" s="42">
        <f t="shared" si="50"/>
        <v>132371.71956153022</v>
      </c>
      <c r="R147" s="135">
        <f t="shared" si="40"/>
        <v>132371.71956153022</v>
      </c>
      <c r="S147" s="135">
        <f t="shared" si="41"/>
        <v>132371.71956153022</v>
      </c>
      <c r="T147" s="121">
        <f t="shared" si="42"/>
        <v>3000</v>
      </c>
      <c r="U147" s="132">
        <f t="shared" si="43"/>
        <v>-1622.6569366446697</v>
      </c>
      <c r="V147" s="121">
        <f t="shared" si="48"/>
        <v>129371.71956153022</v>
      </c>
      <c r="W147" s="47"/>
      <c r="X147" s="125">
        <f t="shared" si="44"/>
        <v>133</v>
      </c>
      <c r="Y147" s="125">
        <f t="shared" si="46"/>
        <v>0</v>
      </c>
      <c r="Z147" s="153">
        <f t="shared" si="45"/>
        <v>0</v>
      </c>
      <c r="AA147" s="109"/>
    </row>
    <row r="148" spans="2:27" x14ac:dyDescent="0.25">
      <c r="B148" s="47"/>
      <c r="C148" s="51">
        <v>140</v>
      </c>
      <c r="D148" s="51">
        <v>28.25</v>
      </c>
      <c r="E148" s="51"/>
      <c r="F148" s="53">
        <v>11</v>
      </c>
      <c r="G148" s="44">
        <f t="shared" si="38"/>
        <v>12.7</v>
      </c>
      <c r="J148" s="39">
        <f t="shared" si="47"/>
        <v>0</v>
      </c>
      <c r="K148" s="40">
        <v>29618</v>
      </c>
      <c r="L148" s="54" t="str">
        <f t="shared" si="36"/>
        <v>.</v>
      </c>
      <c r="M148" s="58">
        <f t="shared" si="37"/>
        <v>0</v>
      </c>
      <c r="N148" s="124">
        <f t="shared" si="49"/>
        <v>129371.71956153022</v>
      </c>
      <c r="O148" s="120">
        <f t="shared" si="39"/>
        <v>1271.6531146763837</v>
      </c>
      <c r="P148" s="42"/>
      <c r="Q148" s="42">
        <f t="shared" si="50"/>
        <v>130643.37267620661</v>
      </c>
      <c r="R148" s="135">
        <f t="shared" si="40"/>
        <v>130643.37267620661</v>
      </c>
      <c r="S148" s="135">
        <f t="shared" si="41"/>
        <v>130643.37267620661</v>
      </c>
      <c r="T148" s="121">
        <f t="shared" si="42"/>
        <v>3000</v>
      </c>
      <c r="U148" s="132">
        <f t="shared" si="43"/>
        <v>-1728.3468853236163</v>
      </c>
      <c r="V148" s="121">
        <f t="shared" si="48"/>
        <v>127643.37267620661</v>
      </c>
      <c r="W148" s="47"/>
      <c r="X148" s="125">
        <f t="shared" si="44"/>
        <v>134</v>
      </c>
      <c r="Y148" s="125">
        <f t="shared" si="46"/>
        <v>0</v>
      </c>
      <c r="Z148" s="153">
        <f t="shared" si="45"/>
        <v>0</v>
      </c>
      <c r="AA148" s="109"/>
    </row>
    <row r="149" spans="2:27" x14ac:dyDescent="0.25">
      <c r="B149" s="47"/>
      <c r="C149" s="51">
        <v>141</v>
      </c>
      <c r="D149" s="51">
        <v>31</v>
      </c>
      <c r="E149" s="51"/>
      <c r="F149" s="53">
        <v>11.99</v>
      </c>
      <c r="G149" s="44">
        <f t="shared" si="38"/>
        <v>13.69</v>
      </c>
      <c r="J149" s="39">
        <f t="shared" si="47"/>
        <v>0</v>
      </c>
      <c r="K149" s="40">
        <v>29646</v>
      </c>
      <c r="L149" s="54" t="str">
        <f t="shared" si="36"/>
        <v>.</v>
      </c>
      <c r="M149" s="58">
        <f t="shared" si="37"/>
        <v>0</v>
      </c>
      <c r="N149" s="124">
        <f t="shared" si="49"/>
        <v>127643.37267620661</v>
      </c>
      <c r="O149" s="120">
        <f t="shared" si="39"/>
        <v>1484.1252309604195</v>
      </c>
      <c r="P149" s="42"/>
      <c r="Q149" s="42">
        <f t="shared" si="50"/>
        <v>129127.49790716702</v>
      </c>
      <c r="R149" s="135">
        <f t="shared" si="40"/>
        <v>129127.49790716702</v>
      </c>
      <c r="S149" s="135">
        <f t="shared" si="41"/>
        <v>129127.49790716702</v>
      </c>
      <c r="T149" s="121">
        <f t="shared" si="42"/>
        <v>3000</v>
      </c>
      <c r="U149" s="132">
        <f t="shared" si="43"/>
        <v>-1515.8747690395805</v>
      </c>
      <c r="V149" s="121">
        <f t="shared" si="48"/>
        <v>126127.49790716702</v>
      </c>
      <c r="W149" s="47"/>
      <c r="X149" s="125">
        <f t="shared" si="44"/>
        <v>135</v>
      </c>
      <c r="Y149" s="125">
        <f t="shared" si="46"/>
        <v>0</v>
      </c>
      <c r="Z149" s="153">
        <f t="shared" si="45"/>
        <v>0</v>
      </c>
      <c r="AA149" s="109"/>
    </row>
    <row r="150" spans="2:27" x14ac:dyDescent="0.25">
      <c r="B150" s="47"/>
      <c r="C150" s="47">
        <v>142</v>
      </c>
      <c r="D150" s="51">
        <v>30</v>
      </c>
      <c r="E150" s="51"/>
      <c r="F150" s="53">
        <v>13.09</v>
      </c>
      <c r="G150" s="44">
        <f t="shared" si="38"/>
        <v>14.79</v>
      </c>
      <c r="J150" s="39">
        <f t="shared" si="47"/>
        <v>0</v>
      </c>
      <c r="K150" s="40">
        <v>29677</v>
      </c>
      <c r="L150" s="54" t="str">
        <f t="shared" si="36"/>
        <v>.</v>
      </c>
      <c r="M150" s="58">
        <f t="shared" si="37"/>
        <v>0</v>
      </c>
      <c r="N150" s="124">
        <f t="shared" si="49"/>
        <v>126127.49790716702</v>
      </c>
      <c r="O150" s="120">
        <f t="shared" si="39"/>
        <v>1533.2265978468497</v>
      </c>
      <c r="P150" s="42"/>
      <c r="Q150" s="42">
        <f t="shared" si="50"/>
        <v>127660.72450501387</v>
      </c>
      <c r="R150" s="135">
        <f t="shared" si="40"/>
        <v>127660.72450501387</v>
      </c>
      <c r="S150" s="135">
        <f t="shared" si="41"/>
        <v>127660.72450501387</v>
      </c>
      <c r="T150" s="121">
        <f t="shared" si="42"/>
        <v>3000</v>
      </c>
      <c r="U150" s="132">
        <f t="shared" si="43"/>
        <v>-1466.7734021531503</v>
      </c>
      <c r="V150" s="121">
        <f t="shared" si="48"/>
        <v>124660.72450501387</v>
      </c>
      <c r="W150" s="47"/>
      <c r="X150" s="125">
        <f t="shared" si="44"/>
        <v>136</v>
      </c>
      <c r="Y150" s="125">
        <f t="shared" si="46"/>
        <v>0</v>
      </c>
      <c r="Z150" s="153">
        <f t="shared" si="45"/>
        <v>0</v>
      </c>
      <c r="AA150" s="109"/>
    </row>
    <row r="151" spans="2:27" x14ac:dyDescent="0.25">
      <c r="B151" s="47"/>
      <c r="C151" s="51">
        <v>143</v>
      </c>
      <c r="D151" s="51">
        <v>31</v>
      </c>
      <c r="E151" s="51"/>
      <c r="F151" s="53">
        <v>14.19</v>
      </c>
      <c r="G151" s="44">
        <f t="shared" si="38"/>
        <v>15.889999999999999</v>
      </c>
      <c r="J151" s="39">
        <f t="shared" si="47"/>
        <v>0</v>
      </c>
      <c r="K151" s="40">
        <v>29707</v>
      </c>
      <c r="L151" s="54" t="str">
        <f t="shared" si="36"/>
        <v>.</v>
      </c>
      <c r="M151" s="58">
        <f t="shared" si="37"/>
        <v>0</v>
      </c>
      <c r="N151" s="124">
        <f t="shared" si="49"/>
        <v>124660.72450501387</v>
      </c>
      <c r="O151" s="120">
        <f t="shared" si="39"/>
        <v>1682.373322847254</v>
      </c>
      <c r="P151" s="42"/>
      <c r="Q151" s="42">
        <f t="shared" si="50"/>
        <v>126343.09782786113</v>
      </c>
      <c r="R151" s="135">
        <f t="shared" si="40"/>
        <v>126343.09782786113</v>
      </c>
      <c r="S151" s="135">
        <f t="shared" si="41"/>
        <v>126343.09782786113</v>
      </c>
      <c r="T151" s="121">
        <f t="shared" si="42"/>
        <v>3000</v>
      </c>
      <c r="U151" s="132">
        <f t="shared" si="43"/>
        <v>-1317.626677152746</v>
      </c>
      <c r="V151" s="121">
        <f t="shared" si="48"/>
        <v>123343.09782786113</v>
      </c>
      <c r="W151" s="47"/>
      <c r="X151" s="125">
        <f t="shared" si="44"/>
        <v>137</v>
      </c>
      <c r="Y151" s="125">
        <f t="shared" si="46"/>
        <v>0</v>
      </c>
      <c r="Z151" s="153">
        <f t="shared" si="45"/>
        <v>0</v>
      </c>
      <c r="AA151" s="109"/>
    </row>
    <row r="152" spans="2:27" x14ac:dyDescent="0.25">
      <c r="B152" s="47"/>
      <c r="C152" s="51">
        <v>144</v>
      </c>
      <c r="D152" s="51">
        <v>30</v>
      </c>
      <c r="E152" s="51"/>
      <c r="F152" s="53">
        <v>15.33</v>
      </c>
      <c r="G152" s="44">
        <f t="shared" si="38"/>
        <v>17.03</v>
      </c>
      <c r="J152" s="39">
        <f t="shared" si="47"/>
        <v>0</v>
      </c>
      <c r="K152" s="40">
        <v>29738</v>
      </c>
      <c r="L152" s="54" t="str">
        <f t="shared" si="36"/>
        <v>.</v>
      </c>
      <c r="M152" s="58">
        <f t="shared" si="37"/>
        <v>0</v>
      </c>
      <c r="N152" s="124">
        <f t="shared" si="49"/>
        <v>123343.09782786113</v>
      </c>
      <c r="O152" s="120">
        <f t="shared" si="39"/>
        <v>1726.465443294637</v>
      </c>
      <c r="P152" s="115">
        <f>SUM(O141:O152)</f>
        <v>18007.433107776942</v>
      </c>
      <c r="Q152" s="42">
        <f t="shared" si="50"/>
        <v>125069.56327115577</v>
      </c>
      <c r="R152" s="135">
        <f t="shared" si="40"/>
        <v>125069.56327115577</v>
      </c>
      <c r="S152" s="135">
        <f t="shared" si="41"/>
        <v>125069.56327115577</v>
      </c>
      <c r="T152" s="121">
        <f t="shared" si="42"/>
        <v>3000</v>
      </c>
      <c r="U152" s="132">
        <f t="shared" si="43"/>
        <v>-1273.534556705363</v>
      </c>
      <c r="V152" s="121">
        <f t="shared" si="48"/>
        <v>122069.56327115577</v>
      </c>
      <c r="W152" s="47"/>
      <c r="X152" s="125">
        <f t="shared" si="44"/>
        <v>138</v>
      </c>
      <c r="Y152" s="125">
        <f t="shared" si="46"/>
        <v>0</v>
      </c>
      <c r="Z152" s="153">
        <f t="shared" si="45"/>
        <v>0</v>
      </c>
      <c r="AA152" s="109"/>
    </row>
    <row r="153" spans="2:27" x14ac:dyDescent="0.25">
      <c r="B153" s="47">
        <f>B141+1</f>
        <v>13</v>
      </c>
      <c r="C153" s="47">
        <v>145</v>
      </c>
      <c r="D153" s="51">
        <v>31</v>
      </c>
      <c r="E153" s="51"/>
      <c r="F153" s="53">
        <v>15.44</v>
      </c>
      <c r="G153" s="44">
        <f t="shared" si="38"/>
        <v>17.14</v>
      </c>
      <c r="J153" s="39">
        <f t="shared" si="47"/>
        <v>0</v>
      </c>
      <c r="K153" s="40">
        <v>29768</v>
      </c>
      <c r="L153" s="54" t="str">
        <f t="shared" si="36"/>
        <v>.</v>
      </c>
      <c r="M153" s="58">
        <f t="shared" si="37"/>
        <v>0</v>
      </c>
      <c r="N153" s="124">
        <f t="shared" si="49"/>
        <v>122069.56327115577</v>
      </c>
      <c r="O153" s="120">
        <f t="shared" si="39"/>
        <v>1776.998404068381</v>
      </c>
      <c r="P153" s="42"/>
      <c r="Q153" s="42">
        <f t="shared" si="50"/>
        <v>123846.56167522415</v>
      </c>
      <c r="R153" s="135">
        <f t="shared" si="40"/>
        <v>123846.56167522415</v>
      </c>
      <c r="S153" s="135">
        <f t="shared" si="41"/>
        <v>123846.56167522415</v>
      </c>
      <c r="T153" s="121">
        <f t="shared" si="42"/>
        <v>3000</v>
      </c>
      <c r="U153" s="132">
        <f t="shared" si="43"/>
        <v>-1223.001595931619</v>
      </c>
      <c r="V153" s="121">
        <f t="shared" si="48"/>
        <v>120846.56167522415</v>
      </c>
      <c r="W153" s="47"/>
      <c r="X153" s="125">
        <f t="shared" si="44"/>
        <v>139</v>
      </c>
      <c r="Y153" s="125">
        <f t="shared" si="46"/>
        <v>0</v>
      </c>
      <c r="Z153" s="153">
        <f t="shared" si="45"/>
        <v>0</v>
      </c>
      <c r="AA153" s="109"/>
    </row>
    <row r="154" spans="2:27" x14ac:dyDescent="0.25">
      <c r="B154" s="47"/>
      <c r="C154" s="51">
        <v>146</v>
      </c>
      <c r="D154" s="51">
        <v>31</v>
      </c>
      <c r="E154" s="51"/>
      <c r="F154" s="53">
        <v>15</v>
      </c>
      <c r="G154" s="44">
        <f t="shared" si="38"/>
        <v>16.7</v>
      </c>
      <c r="J154" s="39">
        <f t="shared" si="47"/>
        <v>0</v>
      </c>
      <c r="K154" s="40">
        <v>29799</v>
      </c>
      <c r="L154" s="54" t="str">
        <f t="shared" si="36"/>
        <v>.</v>
      </c>
      <c r="M154" s="58">
        <f t="shared" si="37"/>
        <v>0</v>
      </c>
      <c r="N154" s="124">
        <f t="shared" si="49"/>
        <v>120846.56167522415</v>
      </c>
      <c r="O154" s="120">
        <f t="shared" si="39"/>
        <v>1714.0346569661242</v>
      </c>
      <c r="P154" s="42"/>
      <c r="Q154" s="42">
        <f t="shared" si="50"/>
        <v>122560.59633219027</v>
      </c>
      <c r="R154" s="135">
        <f t="shared" si="40"/>
        <v>122560.59633219027</v>
      </c>
      <c r="S154" s="135">
        <f t="shared" si="41"/>
        <v>122560.59633219027</v>
      </c>
      <c r="T154" s="121">
        <f t="shared" si="42"/>
        <v>3000</v>
      </c>
      <c r="U154" s="132">
        <f t="shared" si="43"/>
        <v>-1285.9653430338758</v>
      </c>
      <c r="V154" s="121">
        <f t="shared" si="48"/>
        <v>119560.59633219027</v>
      </c>
      <c r="W154" s="47"/>
      <c r="X154" s="125">
        <f t="shared" si="44"/>
        <v>140</v>
      </c>
      <c r="Y154" s="125">
        <f t="shared" si="46"/>
        <v>0</v>
      </c>
      <c r="Z154" s="153">
        <f t="shared" si="45"/>
        <v>0</v>
      </c>
      <c r="AA154" s="109"/>
    </row>
    <row r="155" spans="2:27" x14ac:dyDescent="0.25">
      <c r="B155" s="47"/>
      <c r="C155" s="51">
        <v>147</v>
      </c>
      <c r="D155" s="51">
        <v>30</v>
      </c>
      <c r="E155" s="51"/>
      <c r="F155" s="53">
        <v>14.68</v>
      </c>
      <c r="G155" s="44">
        <f t="shared" si="38"/>
        <v>16.38</v>
      </c>
      <c r="J155" s="39">
        <f t="shared" si="47"/>
        <v>0</v>
      </c>
      <c r="K155" s="40">
        <v>29830</v>
      </c>
      <c r="L155" s="54" t="str">
        <f t="shared" si="36"/>
        <v>.</v>
      </c>
      <c r="M155" s="58">
        <f t="shared" si="37"/>
        <v>0</v>
      </c>
      <c r="N155" s="124">
        <f t="shared" si="49"/>
        <v>119560.59633219027</v>
      </c>
      <c r="O155" s="120">
        <f t="shared" si="39"/>
        <v>1609.6459462366656</v>
      </c>
      <c r="P155" s="42"/>
      <c r="Q155" s="42">
        <f t="shared" si="50"/>
        <v>121170.24227842693</v>
      </c>
      <c r="R155" s="135">
        <f t="shared" si="40"/>
        <v>121170.24227842693</v>
      </c>
      <c r="S155" s="135">
        <f t="shared" si="41"/>
        <v>121170.24227842693</v>
      </c>
      <c r="T155" s="121">
        <f t="shared" si="42"/>
        <v>3000</v>
      </c>
      <c r="U155" s="132">
        <f t="shared" si="43"/>
        <v>-1390.3540537633344</v>
      </c>
      <c r="V155" s="121">
        <f t="shared" si="48"/>
        <v>118170.24227842693</v>
      </c>
      <c r="W155" s="47"/>
      <c r="X155" s="125">
        <f t="shared" si="44"/>
        <v>141</v>
      </c>
      <c r="Y155" s="125">
        <f t="shared" si="46"/>
        <v>0</v>
      </c>
      <c r="Z155" s="153">
        <f t="shared" si="45"/>
        <v>0</v>
      </c>
      <c r="AA155" s="109"/>
    </row>
    <row r="156" spans="2:27" x14ac:dyDescent="0.25">
      <c r="B156" s="47"/>
      <c r="C156" s="47">
        <v>148</v>
      </c>
      <c r="D156" s="51">
        <v>31</v>
      </c>
      <c r="E156" s="51"/>
      <c r="F156" s="53">
        <v>14.34</v>
      </c>
      <c r="G156" s="44">
        <f t="shared" si="38"/>
        <v>16.04</v>
      </c>
      <c r="J156" s="39">
        <f t="shared" si="47"/>
        <v>0</v>
      </c>
      <c r="K156" s="40">
        <v>29860</v>
      </c>
      <c r="L156" s="54" t="str">
        <f t="shared" si="36"/>
        <v>.</v>
      </c>
      <c r="M156" s="58">
        <f t="shared" si="37"/>
        <v>0</v>
      </c>
      <c r="N156" s="124">
        <f t="shared" si="49"/>
        <v>118170.24227842693</v>
      </c>
      <c r="O156" s="120">
        <f t="shared" si="39"/>
        <v>1609.8348293294523</v>
      </c>
      <c r="P156" s="42"/>
      <c r="Q156" s="42">
        <f t="shared" si="50"/>
        <v>119780.07710775638</v>
      </c>
      <c r="R156" s="135">
        <f t="shared" si="40"/>
        <v>119780.07710775638</v>
      </c>
      <c r="S156" s="135">
        <f t="shared" si="41"/>
        <v>119780.07710775638</v>
      </c>
      <c r="T156" s="121">
        <f t="shared" si="42"/>
        <v>3000</v>
      </c>
      <c r="U156" s="132">
        <f t="shared" si="43"/>
        <v>-1390.1651706705477</v>
      </c>
      <c r="V156" s="121">
        <f t="shared" si="48"/>
        <v>116780.07710775638</v>
      </c>
      <c r="W156" s="47"/>
      <c r="X156" s="125">
        <f t="shared" si="44"/>
        <v>142</v>
      </c>
      <c r="Y156" s="125">
        <f t="shared" si="46"/>
        <v>0</v>
      </c>
      <c r="Z156" s="153">
        <f t="shared" si="45"/>
        <v>0</v>
      </c>
      <c r="AA156" s="109"/>
    </row>
    <row r="157" spans="2:27" x14ac:dyDescent="0.25">
      <c r="B157" s="47"/>
      <c r="C157" s="51">
        <v>149</v>
      </c>
      <c r="D157" s="51">
        <v>30</v>
      </c>
      <c r="E157" s="51"/>
      <c r="F157" s="53">
        <v>14.54</v>
      </c>
      <c r="G157" s="44">
        <f t="shared" si="38"/>
        <v>16.239999999999998</v>
      </c>
      <c r="J157" s="39">
        <f t="shared" si="47"/>
        <v>0</v>
      </c>
      <c r="K157" s="40">
        <v>29891</v>
      </c>
      <c r="L157" s="54" t="str">
        <f t="shared" si="36"/>
        <v>.</v>
      </c>
      <c r="M157" s="58">
        <f t="shared" si="37"/>
        <v>0</v>
      </c>
      <c r="N157" s="124">
        <f t="shared" si="49"/>
        <v>116780.07710775638</v>
      </c>
      <c r="O157" s="120">
        <f t="shared" si="39"/>
        <v>1558.7740703259972</v>
      </c>
      <c r="P157" s="42"/>
      <c r="Q157" s="42">
        <f t="shared" si="50"/>
        <v>118338.85117808238</v>
      </c>
      <c r="R157" s="135">
        <f t="shared" si="40"/>
        <v>118338.85117808238</v>
      </c>
      <c r="S157" s="135">
        <f t="shared" si="41"/>
        <v>118338.85117808238</v>
      </c>
      <c r="T157" s="121">
        <f t="shared" si="42"/>
        <v>3000</v>
      </c>
      <c r="U157" s="132">
        <f t="shared" si="43"/>
        <v>-1441.2259296740028</v>
      </c>
      <c r="V157" s="121">
        <f t="shared" si="48"/>
        <v>115338.85117808238</v>
      </c>
      <c r="W157" s="47"/>
      <c r="X157" s="125">
        <f t="shared" si="44"/>
        <v>143</v>
      </c>
      <c r="Y157" s="125">
        <f t="shared" si="46"/>
        <v>0</v>
      </c>
      <c r="Z157" s="153">
        <f t="shared" si="45"/>
        <v>0</v>
      </c>
      <c r="AA157" s="109"/>
    </row>
    <row r="158" spans="2:27" x14ac:dyDescent="0.25">
      <c r="B158" s="47"/>
      <c r="C158" s="51">
        <v>150</v>
      </c>
      <c r="D158" s="51">
        <v>31</v>
      </c>
      <c r="E158" s="51"/>
      <c r="F158" s="53">
        <v>15.62</v>
      </c>
      <c r="G158" s="44">
        <f t="shared" si="38"/>
        <v>17.32</v>
      </c>
      <c r="J158" s="39">
        <f t="shared" si="47"/>
        <v>0</v>
      </c>
      <c r="K158" s="40">
        <v>29921</v>
      </c>
      <c r="L158" s="54" t="str">
        <f t="shared" si="36"/>
        <v>.</v>
      </c>
      <c r="M158" s="58">
        <f t="shared" si="37"/>
        <v>0</v>
      </c>
      <c r="N158" s="124">
        <f t="shared" si="49"/>
        <v>115338.85117808238</v>
      </c>
      <c r="O158" s="120">
        <f t="shared" si="39"/>
        <v>1696.6503006722187</v>
      </c>
      <c r="P158" s="42"/>
      <c r="Q158" s="42">
        <f t="shared" si="50"/>
        <v>117035.5014787546</v>
      </c>
      <c r="R158" s="135">
        <f t="shared" si="40"/>
        <v>117035.5014787546</v>
      </c>
      <c r="S158" s="135">
        <f t="shared" si="41"/>
        <v>117035.5014787546</v>
      </c>
      <c r="T158" s="121">
        <f t="shared" si="42"/>
        <v>3000</v>
      </c>
      <c r="U158" s="132">
        <f t="shared" si="43"/>
        <v>-1303.3496993277813</v>
      </c>
      <c r="V158" s="121">
        <f t="shared" si="48"/>
        <v>114035.5014787546</v>
      </c>
      <c r="W158" s="47"/>
      <c r="X158" s="125">
        <f t="shared" si="44"/>
        <v>144</v>
      </c>
      <c r="Y158" s="125">
        <f t="shared" si="46"/>
        <v>0</v>
      </c>
      <c r="Z158" s="153">
        <f t="shared" si="45"/>
        <v>0</v>
      </c>
      <c r="AA158" s="109"/>
    </row>
    <row r="159" spans="2:27" x14ac:dyDescent="0.25">
      <c r="B159" s="47"/>
      <c r="C159" s="47">
        <v>151</v>
      </c>
      <c r="D159" s="51">
        <v>31</v>
      </c>
      <c r="E159" s="51"/>
      <c r="F159" s="53">
        <v>14.99</v>
      </c>
      <c r="G159" s="44">
        <f t="shared" si="38"/>
        <v>16.690000000000001</v>
      </c>
      <c r="H159" s="39">
        <f>H147+1</f>
        <v>1982</v>
      </c>
      <c r="I159" s="96">
        <f>SUM(G148:G159)/12</f>
        <v>15.884166666666665</v>
      </c>
      <c r="J159" s="39">
        <f t="shared" si="47"/>
        <v>0</v>
      </c>
      <c r="K159" s="40">
        <v>29952</v>
      </c>
      <c r="L159" s="54" t="str">
        <f t="shared" si="36"/>
        <v>.</v>
      </c>
      <c r="M159" s="58">
        <f t="shared" si="37"/>
        <v>0</v>
      </c>
      <c r="N159" s="124">
        <f t="shared" si="49"/>
        <v>114035.5014787546</v>
      </c>
      <c r="O159" s="120">
        <f t="shared" ref="O159:O222" si="51">IF(M159+N159&gt;0,(M159+N159)*G159/100/365*D159,0)</f>
        <v>1616.4610441121329</v>
      </c>
      <c r="P159" s="42"/>
      <c r="Q159" s="42">
        <f t="shared" si="50"/>
        <v>115651.96252286673</v>
      </c>
      <c r="R159" s="135">
        <f t="shared" si="40"/>
        <v>115651.96252286673</v>
      </c>
      <c r="S159" s="135">
        <f t="shared" si="41"/>
        <v>115651.96252286673</v>
      </c>
      <c r="T159" s="121">
        <f t="shared" ref="T159:T222" si="52">IF(S159&lt;$F$4,S159,$F$4)</f>
        <v>3000</v>
      </c>
      <c r="U159" s="132">
        <f t="shared" si="43"/>
        <v>-1383.5389558878671</v>
      </c>
      <c r="V159" s="121">
        <f t="shared" si="48"/>
        <v>112651.96252286673</v>
      </c>
      <c r="W159" s="47"/>
      <c r="X159" s="125">
        <f>IF(V159&gt;0,X158+1,0)</f>
        <v>145</v>
      </c>
      <c r="Y159" s="125">
        <f t="shared" si="46"/>
        <v>0</v>
      </c>
      <c r="Z159" s="153">
        <f t="shared" si="45"/>
        <v>0</v>
      </c>
      <c r="AA159" s="109"/>
    </row>
    <row r="160" spans="2:27" x14ac:dyDescent="0.25">
      <c r="B160" s="47"/>
      <c r="C160" s="51">
        <v>152</v>
      </c>
      <c r="D160" s="51">
        <v>28.25</v>
      </c>
      <c r="E160" s="51"/>
      <c r="F160" s="53">
        <v>15.2</v>
      </c>
      <c r="G160" s="44">
        <f t="shared" si="38"/>
        <v>16.899999999999999</v>
      </c>
      <c r="J160" s="39">
        <f t="shared" si="47"/>
        <v>0</v>
      </c>
      <c r="K160" s="40">
        <v>29983</v>
      </c>
      <c r="L160" s="54" t="str">
        <f t="shared" si="36"/>
        <v>.</v>
      </c>
      <c r="M160" s="58">
        <f t="shared" si="37"/>
        <v>0</v>
      </c>
      <c r="N160" s="124">
        <f t="shared" si="49"/>
        <v>112651.96252286673</v>
      </c>
      <c r="O160" s="120">
        <f t="shared" si="51"/>
        <v>1473.5031015747848</v>
      </c>
      <c r="P160" s="42"/>
      <c r="Q160" s="42">
        <f t="shared" si="50"/>
        <v>114125.46562444151</v>
      </c>
      <c r="R160" s="135">
        <f t="shared" si="40"/>
        <v>114125.46562444151</v>
      </c>
      <c r="S160" s="135">
        <f t="shared" si="41"/>
        <v>114125.46562444151</v>
      </c>
      <c r="T160" s="121">
        <f t="shared" si="52"/>
        <v>3000</v>
      </c>
      <c r="U160" s="132">
        <f t="shared" si="43"/>
        <v>-1526.4968984252152</v>
      </c>
      <c r="V160" s="121">
        <f t="shared" si="48"/>
        <v>111125.46562444151</v>
      </c>
      <c r="W160" s="47"/>
      <c r="X160" s="125">
        <f t="shared" ref="X160:X223" si="53">IF(V160&gt;0,X159+1,0)</f>
        <v>146</v>
      </c>
      <c r="Y160" s="125">
        <f t="shared" si="46"/>
        <v>0</v>
      </c>
      <c r="Z160" s="153">
        <f t="shared" si="45"/>
        <v>0</v>
      </c>
      <c r="AA160" s="109"/>
    </row>
    <row r="161" spans="2:27" x14ac:dyDescent="0.25">
      <c r="B161" s="47"/>
      <c r="C161" s="51">
        <v>153</v>
      </c>
      <c r="D161" s="51">
        <v>31</v>
      </c>
      <c r="E161" s="51"/>
      <c r="F161" s="53">
        <v>16.079999999999998</v>
      </c>
      <c r="G161" s="44">
        <f t="shared" si="38"/>
        <v>17.779999999999998</v>
      </c>
      <c r="J161" s="39">
        <f t="shared" si="47"/>
        <v>0</v>
      </c>
      <c r="K161" s="40">
        <v>30011</v>
      </c>
      <c r="L161" s="54" t="str">
        <f t="shared" si="36"/>
        <v>.</v>
      </c>
      <c r="M161" s="58">
        <f t="shared" si="37"/>
        <v>0</v>
      </c>
      <c r="N161" s="124">
        <f t="shared" si="49"/>
        <v>111125.46562444151</v>
      </c>
      <c r="O161" s="120">
        <f t="shared" si="51"/>
        <v>1678.0858669282097</v>
      </c>
      <c r="P161" s="42"/>
      <c r="Q161" s="42">
        <f t="shared" si="50"/>
        <v>112803.55149136973</v>
      </c>
      <c r="R161" s="135">
        <f t="shared" si="40"/>
        <v>112803.55149136973</v>
      </c>
      <c r="S161" s="135">
        <f t="shared" si="41"/>
        <v>112803.55149136973</v>
      </c>
      <c r="T161" s="121">
        <f t="shared" si="52"/>
        <v>3000</v>
      </c>
      <c r="U161" s="132">
        <f t="shared" si="43"/>
        <v>-1321.9141330717903</v>
      </c>
      <c r="V161" s="121">
        <f t="shared" si="48"/>
        <v>109803.55149136973</v>
      </c>
      <c r="W161" s="47"/>
      <c r="X161" s="125">
        <f t="shared" si="53"/>
        <v>147</v>
      </c>
      <c r="Y161" s="125">
        <f t="shared" si="46"/>
        <v>0</v>
      </c>
      <c r="Z161" s="153">
        <f t="shared" si="45"/>
        <v>0</v>
      </c>
      <c r="AA161" s="109"/>
    </row>
    <row r="162" spans="2:27" x14ac:dyDescent="0.25">
      <c r="B162" s="47"/>
      <c r="C162" s="47">
        <v>154</v>
      </c>
      <c r="D162" s="51">
        <v>30</v>
      </c>
      <c r="E162" s="51"/>
      <c r="F162" s="53">
        <v>19.09</v>
      </c>
      <c r="G162" s="44">
        <f t="shared" si="38"/>
        <v>20.79</v>
      </c>
      <c r="J162" s="39">
        <f t="shared" si="47"/>
        <v>0</v>
      </c>
      <c r="K162" s="40">
        <v>30042</v>
      </c>
      <c r="L162" s="54" t="str">
        <f t="shared" si="36"/>
        <v>.</v>
      </c>
      <c r="M162" s="58">
        <f t="shared" si="37"/>
        <v>0</v>
      </c>
      <c r="N162" s="124">
        <f t="shared" si="49"/>
        <v>109803.55149136973</v>
      </c>
      <c r="O162" s="120">
        <f t="shared" si="51"/>
        <v>1876.286988086775</v>
      </c>
      <c r="P162" s="42"/>
      <c r="Q162" s="42">
        <f t="shared" si="50"/>
        <v>111679.83847945651</v>
      </c>
      <c r="R162" s="135">
        <f t="shared" si="40"/>
        <v>111679.83847945651</v>
      </c>
      <c r="S162" s="135">
        <f t="shared" si="41"/>
        <v>111679.83847945651</v>
      </c>
      <c r="T162" s="121">
        <f t="shared" si="52"/>
        <v>3000</v>
      </c>
      <c r="U162" s="132">
        <f t="shared" si="43"/>
        <v>-1123.713011913225</v>
      </c>
      <c r="V162" s="121">
        <f t="shared" si="48"/>
        <v>108679.83847945651</v>
      </c>
      <c r="W162" s="47"/>
      <c r="X162" s="125">
        <f t="shared" si="53"/>
        <v>148</v>
      </c>
      <c r="Y162" s="125">
        <f t="shared" si="46"/>
        <v>0</v>
      </c>
      <c r="Z162" s="153">
        <f t="shared" si="45"/>
        <v>0</v>
      </c>
      <c r="AA162" s="109"/>
    </row>
    <row r="163" spans="2:27" x14ac:dyDescent="0.25">
      <c r="B163" s="47"/>
      <c r="C163" s="51">
        <v>155</v>
      </c>
      <c r="D163" s="51">
        <v>31</v>
      </c>
      <c r="E163" s="51"/>
      <c r="F163" s="53">
        <v>18.39</v>
      </c>
      <c r="G163" s="44">
        <f t="shared" si="38"/>
        <v>20.09</v>
      </c>
      <c r="J163" s="39">
        <f t="shared" si="47"/>
        <v>0</v>
      </c>
      <c r="K163" s="40">
        <v>30072</v>
      </c>
      <c r="L163" s="54" t="str">
        <f t="shared" si="36"/>
        <v>.</v>
      </c>
      <c r="M163" s="58">
        <f t="shared" si="37"/>
        <v>0</v>
      </c>
      <c r="N163" s="124">
        <f t="shared" si="49"/>
        <v>108679.83847945651</v>
      </c>
      <c r="O163" s="120">
        <f t="shared" si="51"/>
        <v>1854.3757974416635</v>
      </c>
      <c r="P163" s="42"/>
      <c r="Q163" s="42">
        <f t="shared" si="50"/>
        <v>110534.21427689817</v>
      </c>
      <c r="R163" s="135">
        <f t="shared" si="40"/>
        <v>110534.21427689817</v>
      </c>
      <c r="S163" s="135">
        <f t="shared" si="41"/>
        <v>110534.21427689817</v>
      </c>
      <c r="T163" s="121">
        <f t="shared" si="52"/>
        <v>3000</v>
      </c>
      <c r="U163" s="132">
        <f t="shared" si="43"/>
        <v>-1145.6242025583365</v>
      </c>
      <c r="V163" s="121">
        <f t="shared" si="48"/>
        <v>107534.21427689817</v>
      </c>
      <c r="W163" s="47"/>
      <c r="X163" s="125">
        <f t="shared" si="53"/>
        <v>149</v>
      </c>
      <c r="Y163" s="125">
        <f t="shared" si="46"/>
        <v>0</v>
      </c>
      <c r="Z163" s="153">
        <f t="shared" si="45"/>
        <v>0</v>
      </c>
      <c r="AA163" s="109"/>
    </row>
    <row r="164" spans="2:27" x14ac:dyDescent="0.25">
      <c r="B164" s="47"/>
      <c r="C164" s="51">
        <v>156</v>
      </c>
      <c r="D164" s="51">
        <v>30</v>
      </c>
      <c r="E164" s="51"/>
      <c r="F164" s="53">
        <v>17.579999999999998</v>
      </c>
      <c r="G164" s="44">
        <f t="shared" si="38"/>
        <v>19.279999999999998</v>
      </c>
      <c r="J164" s="39">
        <f t="shared" si="47"/>
        <v>0</v>
      </c>
      <c r="K164" s="40">
        <v>30103</v>
      </c>
      <c r="L164" s="54" t="str">
        <f t="shared" si="36"/>
        <v>.</v>
      </c>
      <c r="M164" s="58">
        <f t="shared" si="37"/>
        <v>0</v>
      </c>
      <c r="N164" s="124">
        <f t="shared" si="49"/>
        <v>107534.21427689817</v>
      </c>
      <c r="O164" s="120">
        <f t="shared" si="51"/>
        <v>1704.0490284317232</v>
      </c>
      <c r="P164" s="115">
        <f>SUM(O153:O164)</f>
        <v>20168.70003417413</v>
      </c>
      <c r="Q164" s="42">
        <f t="shared" si="50"/>
        <v>109238.26330532989</v>
      </c>
      <c r="R164" s="135">
        <f t="shared" si="40"/>
        <v>109238.26330532989</v>
      </c>
      <c r="S164" s="135">
        <f t="shared" si="41"/>
        <v>109238.26330532989</v>
      </c>
      <c r="T164" s="121">
        <f t="shared" si="52"/>
        <v>3000</v>
      </c>
      <c r="U164" s="132">
        <f t="shared" si="43"/>
        <v>-1295.9509715682768</v>
      </c>
      <c r="V164" s="121">
        <f t="shared" si="48"/>
        <v>106238.26330532989</v>
      </c>
      <c r="W164" s="47"/>
      <c r="X164" s="125">
        <f t="shared" si="53"/>
        <v>150</v>
      </c>
      <c r="Y164" s="125">
        <f t="shared" si="46"/>
        <v>0</v>
      </c>
      <c r="Z164" s="153">
        <f t="shared" si="45"/>
        <v>0</v>
      </c>
      <c r="AA164" s="109"/>
    </row>
    <row r="165" spans="2:27" x14ac:dyDescent="0.25">
      <c r="B165" s="47">
        <f>B153+1</f>
        <v>14</v>
      </c>
      <c r="C165" s="47">
        <v>157</v>
      </c>
      <c r="D165" s="51">
        <v>31</v>
      </c>
      <c r="E165" s="51"/>
      <c r="F165" s="53">
        <v>16.510000000000002</v>
      </c>
      <c r="G165" s="44">
        <f t="shared" si="38"/>
        <v>18.21</v>
      </c>
      <c r="J165" s="39">
        <f t="shared" si="47"/>
        <v>0</v>
      </c>
      <c r="K165" s="40">
        <v>30133</v>
      </c>
      <c r="L165" s="54" t="str">
        <f t="shared" si="36"/>
        <v>.</v>
      </c>
      <c r="M165" s="58">
        <f t="shared" si="37"/>
        <v>0</v>
      </c>
      <c r="N165" s="124">
        <f t="shared" si="49"/>
        <v>106238.26330532989</v>
      </c>
      <c r="O165" s="120">
        <f t="shared" si="51"/>
        <v>1643.0838909175829</v>
      </c>
      <c r="P165" s="42"/>
      <c r="Q165" s="42">
        <f t="shared" si="50"/>
        <v>107881.34719624747</v>
      </c>
      <c r="R165" s="135">
        <f t="shared" si="40"/>
        <v>107881.34719624747</v>
      </c>
      <c r="S165" s="135">
        <f t="shared" si="41"/>
        <v>107881.34719624747</v>
      </c>
      <c r="T165" s="121">
        <f t="shared" si="52"/>
        <v>3000</v>
      </c>
      <c r="U165" s="132">
        <f t="shared" si="43"/>
        <v>-1356.9161090824171</v>
      </c>
      <c r="V165" s="121">
        <f t="shared" si="48"/>
        <v>104881.34719624747</v>
      </c>
      <c r="W165" s="47"/>
      <c r="X165" s="125">
        <f t="shared" si="53"/>
        <v>151</v>
      </c>
      <c r="Y165" s="125">
        <f t="shared" si="46"/>
        <v>0</v>
      </c>
      <c r="Z165" s="153">
        <f t="shared" si="45"/>
        <v>0</v>
      </c>
      <c r="AA165" s="109"/>
    </row>
    <row r="166" spans="2:27" x14ac:dyDescent="0.25">
      <c r="B166" s="47"/>
      <c r="C166" s="51">
        <v>158</v>
      </c>
      <c r="D166" s="51">
        <v>31</v>
      </c>
      <c r="E166" s="51"/>
      <c r="F166" s="53">
        <v>20.77</v>
      </c>
      <c r="G166" s="44">
        <f t="shared" si="38"/>
        <v>22.47</v>
      </c>
      <c r="J166" s="39">
        <f t="shared" si="47"/>
        <v>0</v>
      </c>
      <c r="K166" s="40">
        <v>30164</v>
      </c>
      <c r="L166" s="54" t="str">
        <f t="shared" si="36"/>
        <v>.</v>
      </c>
      <c r="M166" s="58">
        <f t="shared" si="37"/>
        <v>0</v>
      </c>
      <c r="N166" s="124">
        <f t="shared" si="49"/>
        <v>104881.34719624747</v>
      </c>
      <c r="O166" s="120">
        <f t="shared" si="51"/>
        <v>2001.5671237394547</v>
      </c>
      <c r="P166" s="42"/>
      <c r="Q166" s="42">
        <f t="shared" si="50"/>
        <v>106882.91431998693</v>
      </c>
      <c r="R166" s="135">
        <f t="shared" si="40"/>
        <v>106882.91431998693</v>
      </c>
      <c r="S166" s="135">
        <f t="shared" si="41"/>
        <v>106882.91431998693</v>
      </c>
      <c r="T166" s="121">
        <f t="shared" si="52"/>
        <v>3000</v>
      </c>
      <c r="U166" s="132">
        <f t="shared" si="43"/>
        <v>-998.4328762605453</v>
      </c>
      <c r="V166" s="121">
        <f t="shared" si="48"/>
        <v>103882.91431998693</v>
      </c>
      <c r="W166" s="47"/>
      <c r="X166" s="125">
        <f t="shared" si="53"/>
        <v>152</v>
      </c>
      <c r="Y166" s="125">
        <f t="shared" si="46"/>
        <v>0</v>
      </c>
      <c r="Z166" s="153">
        <f t="shared" si="45"/>
        <v>0</v>
      </c>
      <c r="AA166" s="109"/>
    </row>
    <row r="167" spans="2:27" x14ac:dyDescent="0.25">
      <c r="B167" s="47"/>
      <c r="C167" s="51">
        <v>159</v>
      </c>
      <c r="D167" s="51">
        <v>30</v>
      </c>
      <c r="E167" s="51"/>
      <c r="F167" s="53">
        <v>16.100000000000001</v>
      </c>
      <c r="G167" s="44">
        <f t="shared" si="38"/>
        <v>17.8</v>
      </c>
      <c r="J167" s="39">
        <f t="shared" si="47"/>
        <v>0</v>
      </c>
      <c r="K167" s="40">
        <v>30195</v>
      </c>
      <c r="L167" s="54" t="str">
        <f t="shared" si="36"/>
        <v>.</v>
      </c>
      <c r="M167" s="58">
        <f t="shared" si="37"/>
        <v>0</v>
      </c>
      <c r="N167" s="124">
        <f t="shared" si="49"/>
        <v>103882.91431998693</v>
      </c>
      <c r="O167" s="120">
        <f t="shared" si="51"/>
        <v>1519.8212670376172</v>
      </c>
      <c r="P167" s="42"/>
      <c r="Q167" s="42">
        <f t="shared" si="50"/>
        <v>105402.73558702455</v>
      </c>
      <c r="R167" s="135">
        <f t="shared" si="40"/>
        <v>105402.73558702455</v>
      </c>
      <c r="S167" s="135">
        <f t="shared" si="41"/>
        <v>105402.73558702455</v>
      </c>
      <c r="T167" s="121">
        <f t="shared" si="52"/>
        <v>3000</v>
      </c>
      <c r="U167" s="132">
        <f t="shared" si="43"/>
        <v>-1480.1787329623828</v>
      </c>
      <c r="V167" s="121">
        <f t="shared" si="48"/>
        <v>102402.73558702455</v>
      </c>
      <c r="W167" s="47"/>
      <c r="X167" s="125">
        <f t="shared" si="53"/>
        <v>153</v>
      </c>
      <c r="Y167" s="125">
        <f t="shared" si="46"/>
        <v>0</v>
      </c>
      <c r="Z167" s="153">
        <f t="shared" si="45"/>
        <v>0</v>
      </c>
      <c r="AA167" s="109"/>
    </row>
    <row r="168" spans="2:27" x14ac:dyDescent="0.25">
      <c r="B168" s="47"/>
      <c r="C168" s="47">
        <v>160</v>
      </c>
      <c r="D168" s="51">
        <v>31</v>
      </c>
      <c r="E168" s="51"/>
      <c r="F168" s="53">
        <v>15.7</v>
      </c>
      <c r="G168" s="44">
        <f t="shared" si="38"/>
        <v>17.399999999999999</v>
      </c>
      <c r="J168" s="39">
        <f t="shared" si="47"/>
        <v>0</v>
      </c>
      <c r="K168" s="40">
        <v>30225</v>
      </c>
      <c r="L168" s="54" t="str">
        <f t="shared" si="36"/>
        <v>.</v>
      </c>
      <c r="M168" s="58">
        <f t="shared" si="37"/>
        <v>0</v>
      </c>
      <c r="N168" s="124">
        <f t="shared" si="49"/>
        <v>102402.73558702455</v>
      </c>
      <c r="O168" s="120">
        <f t="shared" si="51"/>
        <v>1513.3160431682477</v>
      </c>
      <c r="P168" s="42"/>
      <c r="Q168" s="42">
        <f t="shared" si="50"/>
        <v>103916.0516301928</v>
      </c>
      <c r="R168" s="135">
        <f t="shared" si="40"/>
        <v>103916.0516301928</v>
      </c>
      <c r="S168" s="135">
        <f t="shared" si="41"/>
        <v>103916.0516301928</v>
      </c>
      <c r="T168" s="121">
        <f t="shared" si="52"/>
        <v>3000</v>
      </c>
      <c r="U168" s="132">
        <f t="shared" si="43"/>
        <v>-1486.6839568317523</v>
      </c>
      <c r="V168" s="121">
        <f t="shared" si="48"/>
        <v>100916.0516301928</v>
      </c>
      <c r="W168" s="47"/>
      <c r="X168" s="125">
        <f t="shared" si="53"/>
        <v>154</v>
      </c>
      <c r="Y168" s="125">
        <f t="shared" si="46"/>
        <v>0</v>
      </c>
      <c r="Z168" s="153">
        <f t="shared" si="45"/>
        <v>0</v>
      </c>
      <c r="AA168" s="109"/>
    </row>
    <row r="169" spans="2:27" x14ac:dyDescent="0.25">
      <c r="B169" s="47"/>
      <c r="C169" s="51">
        <v>161</v>
      </c>
      <c r="D169" s="51">
        <v>30</v>
      </c>
      <c r="E169" s="51"/>
      <c r="F169" s="53">
        <v>14</v>
      </c>
      <c r="G169" s="44">
        <f t="shared" si="38"/>
        <v>15.7</v>
      </c>
      <c r="J169" s="39">
        <f t="shared" si="47"/>
        <v>0</v>
      </c>
      <c r="K169" s="40">
        <v>30256</v>
      </c>
      <c r="L169" s="54" t="str">
        <f t="shared" si="36"/>
        <v>.</v>
      </c>
      <c r="M169" s="58">
        <f t="shared" si="37"/>
        <v>0</v>
      </c>
      <c r="N169" s="124">
        <f t="shared" si="49"/>
        <v>100916.0516301928</v>
      </c>
      <c r="O169" s="120">
        <f t="shared" si="51"/>
        <v>1302.2317895293372</v>
      </c>
      <c r="P169" s="42"/>
      <c r="Q169" s="42">
        <f t="shared" si="50"/>
        <v>102218.28341972214</v>
      </c>
      <c r="R169" s="135">
        <f t="shared" si="40"/>
        <v>102218.28341972214</v>
      </c>
      <c r="S169" s="135">
        <f t="shared" si="41"/>
        <v>102218.28341972214</v>
      </c>
      <c r="T169" s="121">
        <f t="shared" si="52"/>
        <v>3000</v>
      </c>
      <c r="U169" s="132">
        <f t="shared" si="43"/>
        <v>-1697.7682104706628</v>
      </c>
      <c r="V169" s="121">
        <f t="shared" si="48"/>
        <v>99218.283419722138</v>
      </c>
      <c r="W169" s="47"/>
      <c r="X169" s="125">
        <f t="shared" si="53"/>
        <v>155</v>
      </c>
      <c r="Y169" s="125">
        <f t="shared" si="46"/>
        <v>0</v>
      </c>
      <c r="Z169" s="153">
        <f t="shared" si="45"/>
        <v>0</v>
      </c>
      <c r="AA169" s="109"/>
    </row>
    <row r="170" spans="2:27" x14ac:dyDescent="0.25">
      <c r="B170" s="47"/>
      <c r="C170" s="51">
        <v>162</v>
      </c>
      <c r="D170" s="51">
        <v>31</v>
      </c>
      <c r="E170" s="51"/>
      <c r="F170" s="53">
        <v>11.46</v>
      </c>
      <c r="G170" s="44">
        <f t="shared" si="38"/>
        <v>13.16</v>
      </c>
      <c r="I170" s="96">
        <f>SUM(G159:G170)/12</f>
        <v>18.022500000000001</v>
      </c>
      <c r="J170" s="39">
        <f t="shared" si="47"/>
        <v>0</v>
      </c>
      <c r="K170" s="40">
        <v>30286</v>
      </c>
      <c r="L170" s="54" t="str">
        <f t="shared" si="36"/>
        <v>.</v>
      </c>
      <c r="M170" s="58">
        <f t="shared" si="37"/>
        <v>0</v>
      </c>
      <c r="N170" s="124">
        <f t="shared" si="49"/>
        <v>99218.283419722138</v>
      </c>
      <c r="O170" s="120">
        <f t="shared" si="51"/>
        <v>1108.961394627667</v>
      </c>
      <c r="P170" s="42"/>
      <c r="Q170" s="42">
        <f t="shared" si="50"/>
        <v>100327.2448143498</v>
      </c>
      <c r="R170" s="135">
        <f t="shared" si="40"/>
        <v>100327.2448143498</v>
      </c>
      <c r="S170" s="135">
        <f t="shared" si="41"/>
        <v>100327.2448143498</v>
      </c>
      <c r="T170" s="121">
        <f t="shared" si="52"/>
        <v>3000</v>
      </c>
      <c r="U170" s="132">
        <f t="shared" si="43"/>
        <v>-1891.038605372333</v>
      </c>
      <c r="V170" s="121">
        <f t="shared" si="48"/>
        <v>97327.244814349804</v>
      </c>
      <c r="W170" s="47"/>
      <c r="X170" s="125">
        <f t="shared" si="53"/>
        <v>156</v>
      </c>
      <c r="Y170" s="125">
        <f t="shared" si="46"/>
        <v>0</v>
      </c>
      <c r="Z170" s="153">
        <f t="shared" si="45"/>
        <v>0</v>
      </c>
      <c r="AA170" s="109"/>
    </row>
    <row r="171" spans="2:27" x14ac:dyDescent="0.25">
      <c r="B171" s="47"/>
      <c r="C171" s="47">
        <v>163</v>
      </c>
      <c r="D171" s="51">
        <v>31</v>
      </c>
      <c r="E171" s="51"/>
      <c r="F171" s="53">
        <v>12.36</v>
      </c>
      <c r="G171" s="44">
        <f t="shared" si="38"/>
        <v>14.059999999999999</v>
      </c>
      <c r="H171" s="39">
        <f>H159+1</f>
        <v>1983</v>
      </c>
      <c r="J171" s="39">
        <f t="shared" si="47"/>
        <v>0</v>
      </c>
      <c r="K171" s="40">
        <v>30317</v>
      </c>
      <c r="L171" s="54" t="str">
        <f t="shared" si="36"/>
        <v>.</v>
      </c>
      <c r="M171" s="58">
        <f t="shared" si="37"/>
        <v>0</v>
      </c>
      <c r="N171" s="124">
        <f t="shared" si="49"/>
        <v>97327.244814349804</v>
      </c>
      <c r="O171" s="120">
        <f t="shared" si="51"/>
        <v>1162.220628076233</v>
      </c>
      <c r="P171" s="42"/>
      <c r="Q171" s="42">
        <f t="shared" si="50"/>
        <v>98489.465442426037</v>
      </c>
      <c r="R171" s="135">
        <f t="shared" si="40"/>
        <v>98489.465442426037</v>
      </c>
      <c r="S171" s="135">
        <f t="shared" si="41"/>
        <v>98489.465442426037</v>
      </c>
      <c r="T171" s="121">
        <f t="shared" si="52"/>
        <v>3000</v>
      </c>
      <c r="U171" s="132">
        <f t="shared" si="43"/>
        <v>-1837.779371923767</v>
      </c>
      <c r="V171" s="121">
        <f t="shared" si="48"/>
        <v>95489.465442426037</v>
      </c>
      <c r="W171" s="47"/>
      <c r="X171" s="125">
        <f t="shared" si="53"/>
        <v>157</v>
      </c>
      <c r="Y171" s="125">
        <f t="shared" si="46"/>
        <v>0</v>
      </c>
      <c r="Z171" s="153">
        <f t="shared" si="45"/>
        <v>0</v>
      </c>
      <c r="AA171" s="109"/>
    </row>
    <row r="172" spans="2:27" x14ac:dyDescent="0.25">
      <c r="B172" s="47"/>
      <c r="C172" s="51">
        <v>164</v>
      </c>
      <c r="D172" s="51">
        <v>28.25</v>
      </c>
      <c r="E172" s="51"/>
      <c r="F172" s="53">
        <v>12.68</v>
      </c>
      <c r="G172" s="44">
        <f t="shared" si="38"/>
        <v>14.379999999999999</v>
      </c>
      <c r="J172" s="39">
        <f t="shared" si="47"/>
        <v>0</v>
      </c>
      <c r="K172" s="40">
        <v>30348</v>
      </c>
      <c r="L172" s="54" t="str">
        <f t="shared" si="36"/>
        <v>.</v>
      </c>
      <c r="M172" s="58">
        <f t="shared" si="37"/>
        <v>0</v>
      </c>
      <c r="N172" s="124">
        <f t="shared" si="49"/>
        <v>95489.465442426037</v>
      </c>
      <c r="O172" s="120">
        <f t="shared" si="51"/>
        <v>1062.7715888768203</v>
      </c>
      <c r="P172" s="42"/>
      <c r="Q172" s="42">
        <f t="shared" si="50"/>
        <v>96552.237031302851</v>
      </c>
      <c r="R172" s="135">
        <f t="shared" si="40"/>
        <v>96552.237031302851</v>
      </c>
      <c r="S172" s="135">
        <f t="shared" si="41"/>
        <v>96552.237031302851</v>
      </c>
      <c r="T172" s="121">
        <f t="shared" si="52"/>
        <v>3000</v>
      </c>
      <c r="U172" s="132">
        <f t="shared" si="43"/>
        <v>-1937.2284111231797</v>
      </c>
      <c r="V172" s="121">
        <f t="shared" si="48"/>
        <v>93552.237031302851</v>
      </c>
      <c r="W172" s="47"/>
      <c r="X172" s="125">
        <f t="shared" si="53"/>
        <v>158</v>
      </c>
      <c r="Y172" s="125">
        <f t="shared" si="46"/>
        <v>0</v>
      </c>
      <c r="Z172" s="153">
        <f t="shared" si="45"/>
        <v>0</v>
      </c>
      <c r="AA172" s="109"/>
    </row>
    <row r="173" spans="2:27" x14ac:dyDescent="0.25">
      <c r="B173" s="47"/>
      <c r="C173" s="51">
        <v>165</v>
      </c>
      <c r="D173" s="51">
        <v>31</v>
      </c>
      <c r="E173" s="51"/>
      <c r="F173" s="53">
        <v>16.73</v>
      </c>
      <c r="G173" s="44">
        <f t="shared" si="38"/>
        <v>18.43</v>
      </c>
      <c r="J173" s="39">
        <f t="shared" si="47"/>
        <v>0</v>
      </c>
      <c r="K173" s="40">
        <v>30376</v>
      </c>
      <c r="L173" s="54" t="str">
        <f t="shared" si="36"/>
        <v>.</v>
      </c>
      <c r="M173" s="58">
        <f t="shared" si="37"/>
        <v>0</v>
      </c>
      <c r="N173" s="124">
        <f t="shared" si="49"/>
        <v>93552.237031302851</v>
      </c>
      <c r="O173" s="120">
        <f t="shared" si="51"/>
        <v>1464.3616324135414</v>
      </c>
      <c r="P173" s="42"/>
      <c r="Q173" s="42">
        <f t="shared" si="50"/>
        <v>95016.598663716388</v>
      </c>
      <c r="R173" s="135">
        <f t="shared" si="40"/>
        <v>95016.598663716388</v>
      </c>
      <c r="S173" s="135">
        <f t="shared" si="41"/>
        <v>95016.598663716388</v>
      </c>
      <c r="T173" s="121">
        <f t="shared" si="52"/>
        <v>3000</v>
      </c>
      <c r="U173" s="132">
        <f t="shared" si="43"/>
        <v>-1535.6383675864586</v>
      </c>
      <c r="V173" s="121">
        <f t="shared" si="48"/>
        <v>92016.598663716388</v>
      </c>
      <c r="W173" s="47"/>
      <c r="X173" s="125">
        <f t="shared" si="53"/>
        <v>159</v>
      </c>
      <c r="Y173" s="125">
        <f t="shared" si="46"/>
        <v>0</v>
      </c>
      <c r="Z173" s="153">
        <f t="shared" si="45"/>
        <v>0</v>
      </c>
      <c r="AA173" s="109"/>
    </row>
    <row r="174" spans="2:27" x14ac:dyDescent="0.25">
      <c r="B174" s="47"/>
      <c r="C174" s="47">
        <v>166</v>
      </c>
      <c r="D174" s="51">
        <v>30</v>
      </c>
      <c r="E174" s="51"/>
      <c r="F174" s="53">
        <v>12.61</v>
      </c>
      <c r="G174" s="44">
        <f t="shared" si="38"/>
        <v>14.309999999999999</v>
      </c>
      <c r="J174" s="39">
        <f t="shared" si="47"/>
        <v>0</v>
      </c>
      <c r="K174" s="40">
        <v>30407</v>
      </c>
      <c r="L174" s="54" t="str">
        <f t="shared" si="36"/>
        <v>.</v>
      </c>
      <c r="M174" s="58">
        <f t="shared" si="37"/>
        <v>0</v>
      </c>
      <c r="N174" s="124">
        <f t="shared" si="49"/>
        <v>92016.598663716388</v>
      </c>
      <c r="O174" s="120">
        <f t="shared" si="51"/>
        <v>1082.2664604474915</v>
      </c>
      <c r="P174" s="42"/>
      <c r="Q174" s="42">
        <f t="shared" si="50"/>
        <v>93098.865124163873</v>
      </c>
      <c r="R174" s="135">
        <f t="shared" si="40"/>
        <v>93098.865124163873</v>
      </c>
      <c r="S174" s="135">
        <f t="shared" si="41"/>
        <v>93098.865124163873</v>
      </c>
      <c r="T174" s="121">
        <f t="shared" si="52"/>
        <v>3000</v>
      </c>
      <c r="U174" s="132">
        <f t="shared" si="43"/>
        <v>-1917.7335395525085</v>
      </c>
      <c r="V174" s="121">
        <f t="shared" si="48"/>
        <v>90098.865124163873</v>
      </c>
      <c r="W174" s="47"/>
      <c r="X174" s="125">
        <f t="shared" si="53"/>
        <v>160</v>
      </c>
      <c r="Y174" s="125">
        <f t="shared" si="46"/>
        <v>0</v>
      </c>
      <c r="Z174" s="153">
        <f t="shared" si="45"/>
        <v>0</v>
      </c>
      <c r="AA174" s="109"/>
    </row>
    <row r="175" spans="2:27" x14ac:dyDescent="0.25">
      <c r="B175" s="47"/>
      <c r="C175" s="51">
        <v>167</v>
      </c>
      <c r="D175" s="51">
        <v>31</v>
      </c>
      <c r="E175" s="51"/>
      <c r="F175" s="53">
        <v>11.9</v>
      </c>
      <c r="G175" s="44">
        <f t="shared" si="38"/>
        <v>13.6</v>
      </c>
      <c r="J175" s="39">
        <f t="shared" si="47"/>
        <v>0</v>
      </c>
      <c r="K175" s="40">
        <v>30437</v>
      </c>
      <c r="L175" s="54" t="str">
        <f t="shared" si="36"/>
        <v>.</v>
      </c>
      <c r="M175" s="58">
        <f t="shared" si="37"/>
        <v>0</v>
      </c>
      <c r="N175" s="124">
        <f t="shared" si="49"/>
        <v>90098.865124163873</v>
      </c>
      <c r="O175" s="120">
        <f t="shared" si="51"/>
        <v>1040.7036037355476</v>
      </c>
      <c r="P175" s="42"/>
      <c r="Q175" s="42">
        <f t="shared" si="50"/>
        <v>91139.568727899416</v>
      </c>
      <c r="R175" s="135">
        <f t="shared" si="40"/>
        <v>91139.568727899416</v>
      </c>
      <c r="S175" s="135">
        <f t="shared" si="41"/>
        <v>91139.568727899416</v>
      </c>
      <c r="T175" s="121">
        <f t="shared" si="52"/>
        <v>3000</v>
      </c>
      <c r="U175" s="132">
        <f t="shared" si="43"/>
        <v>-1959.2963962644524</v>
      </c>
      <c r="V175" s="121">
        <f t="shared" si="48"/>
        <v>88139.568727899416</v>
      </c>
      <c r="W175" s="47"/>
      <c r="X175" s="125">
        <f t="shared" si="53"/>
        <v>161</v>
      </c>
      <c r="Y175" s="125">
        <f t="shared" si="46"/>
        <v>0</v>
      </c>
      <c r="Z175" s="153">
        <f t="shared" si="45"/>
        <v>0</v>
      </c>
      <c r="AA175" s="109"/>
    </row>
    <row r="176" spans="2:27" x14ac:dyDescent="0.25">
      <c r="B176" s="47"/>
      <c r="C176" s="51">
        <v>168</v>
      </c>
      <c r="D176" s="51">
        <v>30</v>
      </c>
      <c r="E176" s="51"/>
      <c r="F176" s="53">
        <v>11.74</v>
      </c>
      <c r="G176" s="44">
        <f t="shared" si="38"/>
        <v>13.44</v>
      </c>
      <c r="J176" s="39">
        <f t="shared" si="47"/>
        <v>0</v>
      </c>
      <c r="K176" s="40">
        <v>30468</v>
      </c>
      <c r="L176" s="54" t="str">
        <f t="shared" si="36"/>
        <v>.</v>
      </c>
      <c r="M176" s="58">
        <f t="shared" si="37"/>
        <v>0</v>
      </c>
      <c r="N176" s="124">
        <f t="shared" si="49"/>
        <v>88139.568727899416</v>
      </c>
      <c r="O176" s="120">
        <f t="shared" si="51"/>
        <v>973.64038660517951</v>
      </c>
      <c r="P176" s="115">
        <f>SUM(O165:O176)</f>
        <v>15874.94580917472</v>
      </c>
      <c r="Q176" s="42">
        <f t="shared" si="50"/>
        <v>89113.2091145046</v>
      </c>
      <c r="R176" s="135">
        <f t="shared" si="40"/>
        <v>89113.2091145046</v>
      </c>
      <c r="S176" s="135">
        <f t="shared" si="41"/>
        <v>89113.2091145046</v>
      </c>
      <c r="T176" s="121">
        <f t="shared" si="52"/>
        <v>3000</v>
      </c>
      <c r="U176" s="132">
        <f t="shared" si="43"/>
        <v>-2026.3596133948204</v>
      </c>
      <c r="V176" s="121">
        <f t="shared" si="48"/>
        <v>86113.2091145046</v>
      </c>
      <c r="W176" s="47"/>
      <c r="X176" s="125">
        <f t="shared" si="53"/>
        <v>162</v>
      </c>
      <c r="Y176" s="125">
        <f t="shared" si="46"/>
        <v>0</v>
      </c>
      <c r="Z176" s="153">
        <f t="shared" si="45"/>
        <v>0</v>
      </c>
      <c r="AA176" s="109"/>
    </row>
    <row r="177" spans="2:27" x14ac:dyDescent="0.25">
      <c r="B177" s="47">
        <f>B165+1</f>
        <v>15</v>
      </c>
      <c r="C177" s="47">
        <v>169</v>
      </c>
      <c r="D177" s="51">
        <v>31</v>
      </c>
      <c r="E177" s="51"/>
      <c r="F177" s="53">
        <v>10.35</v>
      </c>
      <c r="G177" s="44">
        <f t="shared" si="38"/>
        <v>12.049999999999999</v>
      </c>
      <c r="J177" s="39">
        <f t="shared" si="47"/>
        <v>0</v>
      </c>
      <c r="K177" s="40">
        <v>30498</v>
      </c>
      <c r="L177" s="54" t="str">
        <f t="shared" si="36"/>
        <v>.</v>
      </c>
      <c r="M177" s="58">
        <f t="shared" si="37"/>
        <v>0</v>
      </c>
      <c r="N177" s="124">
        <f t="shared" si="49"/>
        <v>86113.2091145046</v>
      </c>
      <c r="O177" s="120">
        <f t="shared" si="51"/>
        <v>881.30381547186835</v>
      </c>
      <c r="P177" s="42"/>
      <c r="Q177" s="42">
        <f t="shared" si="50"/>
        <v>86994.512929976467</v>
      </c>
      <c r="R177" s="135">
        <f t="shared" si="40"/>
        <v>86994.512929976467</v>
      </c>
      <c r="S177" s="135">
        <f t="shared" si="41"/>
        <v>86994.512929976467</v>
      </c>
      <c r="T177" s="121">
        <f t="shared" si="52"/>
        <v>3000</v>
      </c>
      <c r="U177" s="132">
        <f t="shared" si="43"/>
        <v>-2118.6961845281317</v>
      </c>
      <c r="V177" s="121">
        <f t="shared" si="48"/>
        <v>83994.512929976467</v>
      </c>
      <c r="W177" s="47"/>
      <c r="X177" s="125">
        <f t="shared" si="53"/>
        <v>163</v>
      </c>
      <c r="Y177" s="125">
        <f t="shared" si="46"/>
        <v>0</v>
      </c>
      <c r="Z177" s="153">
        <f t="shared" si="45"/>
        <v>0</v>
      </c>
      <c r="AA177" s="109"/>
    </row>
    <row r="178" spans="2:27" x14ac:dyDescent="0.25">
      <c r="B178" s="47"/>
      <c r="C178" s="51">
        <v>170</v>
      </c>
      <c r="D178" s="51">
        <v>31</v>
      </c>
      <c r="E178" s="51"/>
      <c r="F178" s="53">
        <v>10.67</v>
      </c>
      <c r="G178" s="44">
        <f t="shared" si="38"/>
        <v>12.37</v>
      </c>
      <c r="J178" s="39">
        <f t="shared" si="47"/>
        <v>0</v>
      </c>
      <c r="K178" s="40">
        <v>30529</v>
      </c>
      <c r="L178" s="54" t="str">
        <f t="shared" si="36"/>
        <v>.</v>
      </c>
      <c r="M178" s="58">
        <f t="shared" si="37"/>
        <v>0</v>
      </c>
      <c r="N178" s="124">
        <f t="shared" si="49"/>
        <v>83994.512929976467</v>
      </c>
      <c r="O178" s="120">
        <f t="shared" si="51"/>
        <v>882.448654061865</v>
      </c>
      <c r="P178" s="42"/>
      <c r="Q178" s="42">
        <f t="shared" si="50"/>
        <v>84876.961584038334</v>
      </c>
      <c r="R178" s="135">
        <f t="shared" si="40"/>
        <v>84876.961584038334</v>
      </c>
      <c r="S178" s="135">
        <f t="shared" si="41"/>
        <v>84876.961584038334</v>
      </c>
      <c r="T178" s="121">
        <f t="shared" si="52"/>
        <v>3000</v>
      </c>
      <c r="U178" s="132">
        <f t="shared" si="43"/>
        <v>-2117.551345938135</v>
      </c>
      <c r="V178" s="121">
        <f t="shared" si="48"/>
        <v>81876.961584038334</v>
      </c>
      <c r="W178" s="47"/>
      <c r="X178" s="125">
        <f t="shared" si="53"/>
        <v>164</v>
      </c>
      <c r="Y178" s="125">
        <f t="shared" si="46"/>
        <v>0</v>
      </c>
      <c r="Z178" s="153">
        <f t="shared" si="45"/>
        <v>0</v>
      </c>
      <c r="AA178" s="109"/>
    </row>
    <row r="179" spans="2:27" x14ac:dyDescent="0.25">
      <c r="B179" s="47"/>
      <c r="C179" s="51">
        <v>171</v>
      </c>
      <c r="D179" s="51">
        <v>30</v>
      </c>
      <c r="E179" s="51"/>
      <c r="F179" s="53">
        <v>10.98</v>
      </c>
      <c r="G179" s="44">
        <f t="shared" si="38"/>
        <v>12.68</v>
      </c>
      <c r="J179" s="39">
        <f t="shared" si="47"/>
        <v>0</v>
      </c>
      <c r="K179" s="40">
        <v>30560</v>
      </c>
      <c r="L179" s="54" t="str">
        <f t="shared" si="36"/>
        <v>.</v>
      </c>
      <c r="M179" s="58">
        <f t="shared" si="37"/>
        <v>0</v>
      </c>
      <c r="N179" s="124">
        <f t="shared" si="49"/>
        <v>81876.961584038334</v>
      </c>
      <c r="O179" s="120">
        <f t="shared" si="51"/>
        <v>853.31496401556672</v>
      </c>
      <c r="P179" s="42"/>
      <c r="Q179" s="42">
        <f t="shared" si="50"/>
        <v>82730.276548053895</v>
      </c>
      <c r="R179" s="135">
        <f t="shared" si="40"/>
        <v>82730.276548053895</v>
      </c>
      <c r="S179" s="135">
        <f t="shared" si="41"/>
        <v>82730.276548053895</v>
      </c>
      <c r="T179" s="121">
        <f t="shared" si="52"/>
        <v>3000</v>
      </c>
      <c r="U179" s="132">
        <f t="shared" si="43"/>
        <v>-2146.6850359844334</v>
      </c>
      <c r="V179" s="121">
        <f t="shared" si="48"/>
        <v>79730.276548053895</v>
      </c>
      <c r="W179" s="47"/>
      <c r="X179" s="125">
        <f t="shared" si="53"/>
        <v>165</v>
      </c>
      <c r="Y179" s="125">
        <f t="shared" si="46"/>
        <v>0</v>
      </c>
      <c r="Z179" s="153">
        <f t="shared" si="45"/>
        <v>0</v>
      </c>
      <c r="AA179" s="109"/>
    </row>
    <row r="180" spans="2:27" x14ac:dyDescent="0.25">
      <c r="B180" s="47"/>
      <c r="C180" s="47">
        <v>172</v>
      </c>
      <c r="D180" s="51">
        <v>31</v>
      </c>
      <c r="E180" s="51"/>
      <c r="F180" s="53">
        <v>10.24</v>
      </c>
      <c r="G180" s="44">
        <f t="shared" si="38"/>
        <v>11.94</v>
      </c>
      <c r="J180" s="39">
        <f t="shared" si="47"/>
        <v>0</v>
      </c>
      <c r="K180" s="40">
        <v>30590</v>
      </c>
      <c r="L180" s="54" t="str">
        <f t="shared" si="36"/>
        <v>.</v>
      </c>
      <c r="M180" s="58">
        <f t="shared" si="37"/>
        <v>0</v>
      </c>
      <c r="N180" s="124">
        <f t="shared" si="49"/>
        <v>79730.276548053895</v>
      </c>
      <c r="O180" s="120">
        <f t="shared" si="51"/>
        <v>808.53053593141556</v>
      </c>
      <c r="P180" s="42"/>
      <c r="Q180" s="42">
        <f t="shared" si="50"/>
        <v>80538.807083985317</v>
      </c>
      <c r="R180" s="135">
        <f t="shared" si="40"/>
        <v>80538.807083985317</v>
      </c>
      <c r="S180" s="135">
        <f t="shared" si="41"/>
        <v>80538.807083985317</v>
      </c>
      <c r="T180" s="121">
        <f t="shared" si="52"/>
        <v>3000</v>
      </c>
      <c r="U180" s="132">
        <f t="shared" si="43"/>
        <v>-2191.4694640685843</v>
      </c>
      <c r="V180" s="121">
        <f t="shared" si="48"/>
        <v>77538.807083985317</v>
      </c>
      <c r="W180" s="47"/>
      <c r="X180" s="125">
        <f t="shared" si="53"/>
        <v>166</v>
      </c>
      <c r="Y180" s="125">
        <f t="shared" si="46"/>
        <v>0</v>
      </c>
      <c r="Z180" s="153">
        <f t="shared" si="45"/>
        <v>0</v>
      </c>
      <c r="AA180" s="109"/>
    </row>
    <row r="181" spans="2:27" x14ac:dyDescent="0.25">
      <c r="B181" s="47"/>
      <c r="C181" s="51">
        <v>173</v>
      </c>
      <c r="D181" s="51">
        <v>30</v>
      </c>
      <c r="E181" s="51"/>
      <c r="F181" s="53">
        <v>9.9700000000000006</v>
      </c>
      <c r="G181" s="44">
        <f t="shared" si="38"/>
        <v>11.67</v>
      </c>
      <c r="J181" s="39">
        <f t="shared" si="47"/>
        <v>0</v>
      </c>
      <c r="K181" s="40">
        <v>30621</v>
      </c>
      <c r="L181" s="54" t="str">
        <f t="shared" si="36"/>
        <v>.</v>
      </c>
      <c r="M181" s="58">
        <f t="shared" si="37"/>
        <v>0</v>
      </c>
      <c r="N181" s="124">
        <f t="shared" si="49"/>
        <v>77538.807083985317</v>
      </c>
      <c r="O181" s="120">
        <f t="shared" si="51"/>
        <v>743.7352427425551</v>
      </c>
      <c r="P181" s="42"/>
      <c r="Q181" s="42">
        <f t="shared" si="50"/>
        <v>78282.542326727867</v>
      </c>
      <c r="R181" s="135">
        <f t="shared" si="40"/>
        <v>78282.542326727867</v>
      </c>
      <c r="S181" s="135">
        <f t="shared" si="41"/>
        <v>78282.542326727867</v>
      </c>
      <c r="T181" s="121">
        <f t="shared" si="52"/>
        <v>3000</v>
      </c>
      <c r="U181" s="132">
        <f t="shared" si="43"/>
        <v>-2256.2647572574451</v>
      </c>
      <c r="V181" s="121">
        <f t="shared" si="48"/>
        <v>75282.542326727867</v>
      </c>
      <c r="W181" s="47"/>
      <c r="X181" s="125">
        <f t="shared" si="53"/>
        <v>167</v>
      </c>
      <c r="Y181" s="125">
        <f t="shared" si="46"/>
        <v>0</v>
      </c>
      <c r="Z181" s="153">
        <f t="shared" si="45"/>
        <v>0</v>
      </c>
      <c r="AA181" s="109"/>
    </row>
    <row r="182" spans="2:27" x14ac:dyDescent="0.25">
      <c r="B182" s="47"/>
      <c r="C182" s="51">
        <v>174</v>
      </c>
      <c r="D182" s="51">
        <v>31</v>
      </c>
      <c r="E182" s="51"/>
      <c r="F182" s="53">
        <v>4.76</v>
      </c>
      <c r="G182" s="44">
        <v>11.25</v>
      </c>
      <c r="I182" s="96">
        <f>SUM(G171:G182)/12</f>
        <v>13.348333333333331</v>
      </c>
      <c r="J182" s="39">
        <f t="shared" si="47"/>
        <v>0</v>
      </c>
      <c r="K182" s="40">
        <v>30651</v>
      </c>
      <c r="L182" s="54" t="str">
        <f t="shared" si="36"/>
        <v>.</v>
      </c>
      <c r="M182" s="58">
        <f t="shared" si="37"/>
        <v>0</v>
      </c>
      <c r="N182" s="124">
        <f t="shared" si="49"/>
        <v>75282.542326727867</v>
      </c>
      <c r="O182" s="120">
        <f t="shared" si="51"/>
        <v>719.30922291633817</v>
      </c>
      <c r="P182" s="42"/>
      <c r="Q182" s="42">
        <f t="shared" si="50"/>
        <v>76001.851549644212</v>
      </c>
      <c r="R182" s="135">
        <f t="shared" si="40"/>
        <v>76001.851549644212</v>
      </c>
      <c r="S182" s="135">
        <f t="shared" si="41"/>
        <v>76001.851549644212</v>
      </c>
      <c r="T182" s="121">
        <f t="shared" si="52"/>
        <v>3000</v>
      </c>
      <c r="U182" s="132">
        <f t="shared" si="43"/>
        <v>-2280.6907770836619</v>
      </c>
      <c r="V182" s="121">
        <f t="shared" si="48"/>
        <v>73001.851549644212</v>
      </c>
      <c r="W182" s="47"/>
      <c r="X182" s="125">
        <f t="shared" si="53"/>
        <v>168</v>
      </c>
      <c r="Y182" s="125">
        <f t="shared" si="46"/>
        <v>0</v>
      </c>
      <c r="Z182" s="153">
        <f t="shared" si="45"/>
        <v>0</v>
      </c>
      <c r="AA182" s="109"/>
    </row>
    <row r="183" spans="2:27" x14ac:dyDescent="0.25">
      <c r="B183" s="47"/>
      <c r="C183" s="47">
        <v>175</v>
      </c>
      <c r="D183" s="51">
        <v>31</v>
      </c>
      <c r="E183" s="51"/>
      <c r="F183" s="53">
        <v>9.1300000000000008</v>
      </c>
      <c r="G183" s="44">
        <f t="shared" si="38"/>
        <v>10.83</v>
      </c>
      <c r="H183" s="39">
        <f>H171+1</f>
        <v>1984</v>
      </c>
      <c r="J183" s="39">
        <f t="shared" si="47"/>
        <v>0</v>
      </c>
      <c r="K183" s="40">
        <v>30682</v>
      </c>
      <c r="L183" s="54" t="str">
        <f t="shared" si="36"/>
        <v>.</v>
      </c>
      <c r="M183" s="58">
        <f t="shared" si="37"/>
        <v>0</v>
      </c>
      <c r="N183" s="124">
        <f t="shared" si="49"/>
        <v>73001.851549644212</v>
      </c>
      <c r="O183" s="120">
        <f t="shared" si="51"/>
        <v>671.47703070580963</v>
      </c>
      <c r="P183" s="42"/>
      <c r="Q183" s="42">
        <f t="shared" si="50"/>
        <v>73673.328580350018</v>
      </c>
      <c r="R183" s="135">
        <f t="shared" si="40"/>
        <v>73673.328580350018</v>
      </c>
      <c r="S183" s="135">
        <f t="shared" si="41"/>
        <v>73673.328580350018</v>
      </c>
      <c r="T183" s="121">
        <f t="shared" si="52"/>
        <v>3000</v>
      </c>
      <c r="U183" s="132">
        <f t="shared" si="43"/>
        <v>-2328.5229692941903</v>
      </c>
      <c r="V183" s="121">
        <f t="shared" si="48"/>
        <v>70673.328580350018</v>
      </c>
      <c r="W183" s="47"/>
      <c r="X183" s="125">
        <f t="shared" si="53"/>
        <v>169</v>
      </c>
      <c r="Y183" s="125">
        <f t="shared" si="46"/>
        <v>0</v>
      </c>
      <c r="Z183" s="153">
        <f t="shared" si="45"/>
        <v>0</v>
      </c>
      <c r="AA183" s="109"/>
    </row>
    <row r="184" spans="2:27" x14ac:dyDescent="0.25">
      <c r="B184" s="47"/>
      <c r="C184" s="51">
        <v>176</v>
      </c>
      <c r="D184" s="51">
        <v>28.25</v>
      </c>
      <c r="E184" s="51"/>
      <c r="F184" s="53">
        <v>9.7799999999999994</v>
      </c>
      <c r="G184" s="44">
        <f t="shared" si="38"/>
        <v>11.479999999999999</v>
      </c>
      <c r="J184" s="39">
        <f t="shared" si="47"/>
        <v>0</v>
      </c>
      <c r="K184" s="40">
        <v>30713</v>
      </c>
      <c r="L184" s="54" t="str">
        <f t="shared" si="36"/>
        <v>.</v>
      </c>
      <c r="M184" s="58">
        <f t="shared" si="37"/>
        <v>0</v>
      </c>
      <c r="N184" s="124">
        <f t="shared" si="49"/>
        <v>70673.328580350018</v>
      </c>
      <c r="O184" s="120">
        <f t="shared" si="51"/>
        <v>627.94704635324149</v>
      </c>
      <c r="P184" s="42"/>
      <c r="Q184" s="42">
        <f t="shared" si="50"/>
        <v>71301.275626703253</v>
      </c>
      <c r="R184" s="135">
        <f t="shared" si="40"/>
        <v>71301.275626703253</v>
      </c>
      <c r="S184" s="135">
        <f t="shared" si="41"/>
        <v>71301.275626703253</v>
      </c>
      <c r="T184" s="121">
        <f t="shared" si="52"/>
        <v>3000</v>
      </c>
      <c r="U184" s="132">
        <f t="shared" si="43"/>
        <v>-2372.0529536467584</v>
      </c>
      <c r="V184" s="121">
        <f t="shared" si="48"/>
        <v>68301.275626703253</v>
      </c>
      <c r="W184" s="47"/>
      <c r="X184" s="125">
        <f t="shared" si="53"/>
        <v>170</v>
      </c>
      <c r="Y184" s="125">
        <f t="shared" si="46"/>
        <v>0</v>
      </c>
      <c r="Z184" s="153">
        <f t="shared" si="45"/>
        <v>0</v>
      </c>
      <c r="AA184" s="109"/>
    </row>
    <row r="185" spans="2:27" x14ac:dyDescent="0.25">
      <c r="B185" s="47"/>
      <c r="C185" s="51">
        <v>177</v>
      </c>
      <c r="D185" s="51">
        <v>31</v>
      </c>
      <c r="E185" s="51"/>
      <c r="F185" s="53">
        <v>12.55</v>
      </c>
      <c r="G185" s="44">
        <f t="shared" si="38"/>
        <v>14.25</v>
      </c>
      <c r="J185" s="39">
        <f t="shared" si="47"/>
        <v>0</v>
      </c>
      <c r="K185" s="40">
        <v>30742</v>
      </c>
      <c r="L185" s="54" t="str">
        <f t="shared" si="36"/>
        <v>.</v>
      </c>
      <c r="M185" s="58">
        <f t="shared" si="37"/>
        <v>0</v>
      </c>
      <c r="N185" s="124">
        <f t="shared" si="49"/>
        <v>68301.275626703253</v>
      </c>
      <c r="O185" s="120">
        <f t="shared" si="51"/>
        <v>826.63256186564831</v>
      </c>
      <c r="P185" s="42"/>
      <c r="Q185" s="42">
        <f t="shared" si="50"/>
        <v>69127.908188568894</v>
      </c>
      <c r="R185" s="135">
        <f t="shared" si="40"/>
        <v>69127.908188568894</v>
      </c>
      <c r="S185" s="135">
        <f t="shared" si="41"/>
        <v>69127.908188568894</v>
      </c>
      <c r="T185" s="121">
        <f t="shared" si="52"/>
        <v>3000</v>
      </c>
      <c r="U185" s="132">
        <f t="shared" si="43"/>
        <v>-2173.3674381343517</v>
      </c>
      <c r="V185" s="121">
        <f t="shared" si="48"/>
        <v>66127.908188568894</v>
      </c>
      <c r="W185" s="47"/>
      <c r="X185" s="125">
        <f t="shared" si="53"/>
        <v>171</v>
      </c>
      <c r="Y185" s="125">
        <f t="shared" si="46"/>
        <v>0</v>
      </c>
      <c r="Z185" s="153">
        <f t="shared" si="45"/>
        <v>0</v>
      </c>
      <c r="AA185" s="109"/>
    </row>
    <row r="186" spans="2:27" x14ac:dyDescent="0.25">
      <c r="B186" s="47"/>
      <c r="C186" s="47">
        <v>178</v>
      </c>
      <c r="D186" s="51">
        <v>30</v>
      </c>
      <c r="E186" s="51"/>
      <c r="F186" s="53">
        <v>15.15</v>
      </c>
      <c r="G186" s="44">
        <f t="shared" si="38"/>
        <v>16.850000000000001</v>
      </c>
      <c r="J186" s="39">
        <f t="shared" si="47"/>
        <v>0</v>
      </c>
      <c r="K186" s="40">
        <v>30773</v>
      </c>
      <c r="L186" s="54" t="str">
        <f t="shared" si="36"/>
        <v>.</v>
      </c>
      <c r="M186" s="58">
        <f t="shared" si="37"/>
        <v>0</v>
      </c>
      <c r="N186" s="124">
        <f t="shared" si="49"/>
        <v>66127.908188568894</v>
      </c>
      <c r="O186" s="120">
        <f t="shared" si="51"/>
        <v>915.82623532387879</v>
      </c>
      <c r="P186" s="42"/>
      <c r="Q186" s="42">
        <f t="shared" si="50"/>
        <v>67043.734423892776</v>
      </c>
      <c r="R186" s="135">
        <f t="shared" si="40"/>
        <v>67043.734423892776</v>
      </c>
      <c r="S186" s="135">
        <f t="shared" si="41"/>
        <v>67043.734423892776</v>
      </c>
      <c r="T186" s="121">
        <f t="shared" si="52"/>
        <v>3000</v>
      </c>
      <c r="U186" s="132">
        <f t="shared" si="43"/>
        <v>-2084.1737646761212</v>
      </c>
      <c r="V186" s="121">
        <f t="shared" si="48"/>
        <v>64043.734423892776</v>
      </c>
      <c r="W186" s="47"/>
      <c r="X186" s="125">
        <f t="shared" si="53"/>
        <v>172</v>
      </c>
      <c r="Y186" s="125">
        <f t="shared" si="46"/>
        <v>0</v>
      </c>
      <c r="Z186" s="153">
        <f t="shared" si="45"/>
        <v>0</v>
      </c>
      <c r="AA186" s="109"/>
    </row>
    <row r="187" spans="2:27" x14ac:dyDescent="0.25">
      <c r="B187" s="47"/>
      <c r="C187" s="51">
        <v>179</v>
      </c>
      <c r="D187" s="51">
        <v>31</v>
      </c>
      <c r="E187" s="51"/>
      <c r="F187" s="53">
        <v>14.08</v>
      </c>
      <c r="G187" s="44">
        <f t="shared" si="38"/>
        <v>15.78</v>
      </c>
      <c r="J187" s="39">
        <f t="shared" si="47"/>
        <v>0</v>
      </c>
      <c r="K187" s="40">
        <v>30803</v>
      </c>
      <c r="L187" s="54" t="str">
        <f t="shared" si="36"/>
        <v>.</v>
      </c>
      <c r="M187" s="58">
        <f t="shared" si="37"/>
        <v>0</v>
      </c>
      <c r="N187" s="124">
        <f t="shared" si="49"/>
        <v>64043.734423892776</v>
      </c>
      <c r="O187" s="120">
        <f t="shared" si="51"/>
        <v>858.32641110903751</v>
      </c>
      <c r="P187" s="42"/>
      <c r="Q187" s="42">
        <f t="shared" si="50"/>
        <v>64902.060835001816</v>
      </c>
      <c r="R187" s="135">
        <f t="shared" si="40"/>
        <v>64902.060835001816</v>
      </c>
      <c r="S187" s="135">
        <f t="shared" si="41"/>
        <v>64902.060835001816</v>
      </c>
      <c r="T187" s="121">
        <f t="shared" si="52"/>
        <v>3000</v>
      </c>
      <c r="U187" s="132">
        <f t="shared" si="43"/>
        <v>-2141.6735888909625</v>
      </c>
      <c r="V187" s="121">
        <f t="shared" si="48"/>
        <v>61902.060835001816</v>
      </c>
      <c r="W187" s="47"/>
      <c r="X187" s="125">
        <f t="shared" si="53"/>
        <v>173</v>
      </c>
      <c r="Y187" s="125">
        <f t="shared" si="46"/>
        <v>0</v>
      </c>
      <c r="Z187" s="153">
        <f t="shared" si="45"/>
        <v>0</v>
      </c>
      <c r="AA187" s="109"/>
    </row>
    <row r="188" spans="2:27" x14ac:dyDescent="0.25">
      <c r="B188" s="47"/>
      <c r="C188" s="51">
        <v>180</v>
      </c>
      <c r="D188" s="51">
        <v>30</v>
      </c>
      <c r="E188" s="51"/>
      <c r="F188" s="53">
        <v>12.33</v>
      </c>
      <c r="G188" s="44">
        <f t="shared" si="38"/>
        <v>14.03</v>
      </c>
      <c r="J188" s="39">
        <f t="shared" si="47"/>
        <v>0</v>
      </c>
      <c r="K188" s="40">
        <v>30834</v>
      </c>
      <c r="L188" s="54" t="str">
        <f t="shared" si="36"/>
        <v>.</v>
      </c>
      <c r="M188" s="58">
        <f t="shared" si="37"/>
        <v>0</v>
      </c>
      <c r="N188" s="124">
        <f t="shared" si="49"/>
        <v>61902.060835001816</v>
      </c>
      <c r="O188" s="120">
        <f t="shared" si="51"/>
        <v>713.82403850554147</v>
      </c>
      <c r="P188" s="115">
        <f>SUM(O177:O188)</f>
        <v>9502.6757590027664</v>
      </c>
      <c r="Q188" s="42">
        <f t="shared" si="50"/>
        <v>62615.884873507355</v>
      </c>
      <c r="R188" s="135">
        <f t="shared" si="40"/>
        <v>62615.884873507355</v>
      </c>
      <c r="S188" s="135">
        <f t="shared" si="41"/>
        <v>62615.884873507355</v>
      </c>
      <c r="T188" s="121">
        <f t="shared" si="52"/>
        <v>3000</v>
      </c>
      <c r="U188" s="132">
        <f t="shared" si="43"/>
        <v>-2286.1759614944585</v>
      </c>
      <c r="V188" s="121">
        <f t="shared" si="48"/>
        <v>59615.884873507355</v>
      </c>
      <c r="W188" s="47"/>
      <c r="X188" s="125">
        <f t="shared" si="53"/>
        <v>174</v>
      </c>
      <c r="Y188" s="125">
        <f t="shared" si="46"/>
        <v>0</v>
      </c>
      <c r="Z188" s="153">
        <f t="shared" si="45"/>
        <v>0</v>
      </c>
      <c r="AA188" s="109"/>
    </row>
    <row r="189" spans="2:27" x14ac:dyDescent="0.25">
      <c r="B189" s="47">
        <f>B177+1</f>
        <v>16</v>
      </c>
      <c r="C189" s="47">
        <v>181</v>
      </c>
      <c r="D189" s="51">
        <v>31</v>
      </c>
      <c r="E189" s="51"/>
      <c r="F189" s="53">
        <v>12.19</v>
      </c>
      <c r="G189" s="44">
        <f t="shared" si="38"/>
        <v>13.889999999999999</v>
      </c>
      <c r="J189" s="39">
        <f t="shared" si="47"/>
        <v>0</v>
      </c>
      <c r="K189" s="40">
        <v>30864</v>
      </c>
      <c r="L189" s="54" t="str">
        <f t="shared" si="36"/>
        <v>.</v>
      </c>
      <c r="M189" s="58">
        <f t="shared" si="37"/>
        <v>0</v>
      </c>
      <c r="N189" s="124">
        <f t="shared" si="49"/>
        <v>59615.884873507355</v>
      </c>
      <c r="O189" s="120">
        <f t="shared" si="51"/>
        <v>703.28777719680897</v>
      </c>
      <c r="P189" s="42"/>
      <c r="Q189" s="42">
        <f t="shared" si="50"/>
        <v>60319.172650704168</v>
      </c>
      <c r="R189" s="135">
        <f t="shared" si="40"/>
        <v>60319.172650704168</v>
      </c>
      <c r="S189" s="135">
        <f t="shared" si="41"/>
        <v>60319.172650704168</v>
      </c>
      <c r="T189" s="121">
        <f t="shared" si="52"/>
        <v>3000</v>
      </c>
      <c r="U189" s="132">
        <f t="shared" si="43"/>
        <v>-2296.7122228031913</v>
      </c>
      <c r="V189" s="121">
        <f t="shared" si="48"/>
        <v>57319.172650704168</v>
      </c>
      <c r="W189" s="47"/>
      <c r="X189" s="125">
        <f t="shared" si="53"/>
        <v>175</v>
      </c>
      <c r="Y189" s="125">
        <f t="shared" si="46"/>
        <v>0</v>
      </c>
      <c r="Z189" s="153">
        <f t="shared" si="45"/>
        <v>0</v>
      </c>
      <c r="AA189" s="109"/>
    </row>
    <row r="190" spans="2:27" x14ac:dyDescent="0.25">
      <c r="B190" s="47"/>
      <c r="C190" s="51">
        <v>182</v>
      </c>
      <c r="D190" s="51">
        <v>31</v>
      </c>
      <c r="E190" s="51"/>
      <c r="F190" s="53">
        <v>11.61</v>
      </c>
      <c r="G190" s="44">
        <f t="shared" si="38"/>
        <v>13.309999999999999</v>
      </c>
      <c r="J190" s="39">
        <f t="shared" si="47"/>
        <v>0</v>
      </c>
      <c r="K190" s="40">
        <v>30895</v>
      </c>
      <c r="L190" s="54" t="str">
        <f t="shared" si="36"/>
        <v>.</v>
      </c>
      <c r="M190" s="58">
        <f t="shared" si="37"/>
        <v>0</v>
      </c>
      <c r="N190" s="124">
        <f t="shared" si="49"/>
        <v>57319.172650704168</v>
      </c>
      <c r="O190" s="120">
        <f t="shared" si="51"/>
        <v>647.95791307964498</v>
      </c>
      <c r="P190" s="42"/>
      <c r="Q190" s="42">
        <f t="shared" si="50"/>
        <v>57967.130563783816</v>
      </c>
      <c r="R190" s="135">
        <f t="shared" si="40"/>
        <v>57967.130563783816</v>
      </c>
      <c r="S190" s="135">
        <f t="shared" si="41"/>
        <v>57967.130563783816</v>
      </c>
      <c r="T190" s="121">
        <f t="shared" si="52"/>
        <v>3000</v>
      </c>
      <c r="U190" s="132">
        <f t="shared" si="43"/>
        <v>-2352.0420869203549</v>
      </c>
      <c r="V190" s="121">
        <f t="shared" si="48"/>
        <v>54967.130563783816</v>
      </c>
      <c r="W190" s="47"/>
      <c r="X190" s="125">
        <f t="shared" si="53"/>
        <v>176</v>
      </c>
      <c r="Y190" s="125">
        <f t="shared" si="46"/>
        <v>0</v>
      </c>
      <c r="Z190" s="153">
        <f t="shared" si="45"/>
        <v>0</v>
      </c>
      <c r="AA190" s="109"/>
    </row>
    <row r="191" spans="2:27" x14ac:dyDescent="0.25">
      <c r="B191" s="47"/>
      <c r="C191" s="51">
        <v>183</v>
      </c>
      <c r="D191" s="51">
        <v>30</v>
      </c>
      <c r="E191" s="51"/>
      <c r="F191" s="53">
        <v>11.07</v>
      </c>
      <c r="G191" s="44">
        <f t="shared" si="38"/>
        <v>12.77</v>
      </c>
      <c r="J191" s="39">
        <f t="shared" si="47"/>
        <v>0</v>
      </c>
      <c r="K191" s="40">
        <v>30926</v>
      </c>
      <c r="L191" s="54" t="str">
        <f t="shared" si="36"/>
        <v>.</v>
      </c>
      <c r="M191" s="58">
        <f t="shared" si="37"/>
        <v>0</v>
      </c>
      <c r="N191" s="124">
        <f t="shared" si="49"/>
        <v>54967.130563783816</v>
      </c>
      <c r="O191" s="120">
        <f t="shared" si="51"/>
        <v>576.9289786023445</v>
      </c>
      <c r="P191" s="42"/>
      <c r="Q191" s="42">
        <f t="shared" si="50"/>
        <v>55544.05954238616</v>
      </c>
      <c r="R191" s="135">
        <f t="shared" si="40"/>
        <v>55544.05954238616</v>
      </c>
      <c r="S191" s="135">
        <f t="shared" si="41"/>
        <v>55544.05954238616</v>
      </c>
      <c r="T191" s="121">
        <f t="shared" si="52"/>
        <v>3000</v>
      </c>
      <c r="U191" s="132">
        <f t="shared" si="43"/>
        <v>-2423.0710213976554</v>
      </c>
      <c r="V191" s="121">
        <f t="shared" si="48"/>
        <v>52544.05954238616</v>
      </c>
      <c r="W191" s="47"/>
      <c r="X191" s="125">
        <f t="shared" si="53"/>
        <v>177</v>
      </c>
      <c r="Y191" s="125">
        <f t="shared" si="46"/>
        <v>0</v>
      </c>
      <c r="Z191" s="153">
        <f t="shared" si="45"/>
        <v>0</v>
      </c>
      <c r="AA191" s="109"/>
    </row>
    <row r="192" spans="2:27" x14ac:dyDescent="0.25">
      <c r="B192" s="47"/>
      <c r="C192" s="47">
        <v>184</v>
      </c>
      <c r="D192" s="51">
        <v>31</v>
      </c>
      <c r="E192" s="51"/>
      <c r="F192" s="53">
        <v>11.14</v>
      </c>
      <c r="G192" s="44">
        <f t="shared" si="38"/>
        <v>12.84</v>
      </c>
      <c r="J192" s="39">
        <f t="shared" si="47"/>
        <v>0</v>
      </c>
      <c r="K192" s="40">
        <v>30956</v>
      </c>
      <c r="L192" s="54" t="str">
        <f t="shared" si="36"/>
        <v>.</v>
      </c>
      <c r="M192" s="58">
        <f t="shared" si="37"/>
        <v>0</v>
      </c>
      <c r="N192" s="124">
        <f t="shared" si="49"/>
        <v>52544.05954238616</v>
      </c>
      <c r="O192" s="120">
        <f t="shared" si="51"/>
        <v>573.00376603428447</v>
      </c>
      <c r="P192" s="42"/>
      <c r="Q192" s="42">
        <f t="shared" si="50"/>
        <v>53117.063308420446</v>
      </c>
      <c r="R192" s="135">
        <f t="shared" si="40"/>
        <v>53117.063308420446</v>
      </c>
      <c r="S192" s="135">
        <f t="shared" si="41"/>
        <v>53117.063308420446</v>
      </c>
      <c r="T192" s="121">
        <f t="shared" si="52"/>
        <v>3000</v>
      </c>
      <c r="U192" s="132">
        <f t="shared" si="43"/>
        <v>-2426.9962339657154</v>
      </c>
      <c r="V192" s="121">
        <f t="shared" si="48"/>
        <v>50117.063308420446</v>
      </c>
      <c r="W192" s="47"/>
      <c r="X192" s="125">
        <f t="shared" si="53"/>
        <v>178</v>
      </c>
      <c r="Y192" s="125">
        <f t="shared" si="46"/>
        <v>0</v>
      </c>
      <c r="Z192" s="153">
        <f t="shared" si="45"/>
        <v>0</v>
      </c>
      <c r="AA192" s="109"/>
    </row>
    <row r="193" spans="2:27" x14ac:dyDescent="0.25">
      <c r="B193" s="47"/>
      <c r="C193" s="51">
        <v>185</v>
      </c>
      <c r="D193" s="51">
        <v>30</v>
      </c>
      <c r="E193" s="51"/>
      <c r="F193" s="53">
        <v>11.52</v>
      </c>
      <c r="G193" s="44">
        <f t="shared" si="38"/>
        <v>13.219999999999999</v>
      </c>
      <c r="J193" s="39">
        <f t="shared" si="47"/>
        <v>0</v>
      </c>
      <c r="K193" s="40">
        <v>30987</v>
      </c>
      <c r="L193" s="54" t="str">
        <f t="shared" si="36"/>
        <v>.</v>
      </c>
      <c r="M193" s="58">
        <f t="shared" si="37"/>
        <v>0</v>
      </c>
      <c r="N193" s="124">
        <f t="shared" si="49"/>
        <v>50117.063308420446</v>
      </c>
      <c r="O193" s="120">
        <f t="shared" si="51"/>
        <v>544.55965227724778</v>
      </c>
      <c r="P193" s="42"/>
      <c r="Q193" s="42">
        <f t="shared" si="50"/>
        <v>50661.622960697692</v>
      </c>
      <c r="R193" s="135">
        <f t="shared" si="40"/>
        <v>50661.622960697692</v>
      </c>
      <c r="S193" s="135">
        <f t="shared" si="41"/>
        <v>50661.622960697692</v>
      </c>
      <c r="T193" s="121">
        <f t="shared" si="52"/>
        <v>3000</v>
      </c>
      <c r="U193" s="132">
        <f t="shared" si="43"/>
        <v>-2455.4403477227524</v>
      </c>
      <c r="V193" s="121">
        <f t="shared" si="48"/>
        <v>47661.622960697692</v>
      </c>
      <c r="W193" s="47"/>
      <c r="X193" s="125">
        <f t="shared" si="53"/>
        <v>179</v>
      </c>
      <c r="Y193" s="125">
        <f t="shared" si="46"/>
        <v>0</v>
      </c>
      <c r="Z193" s="153">
        <f t="shared" si="45"/>
        <v>0</v>
      </c>
      <c r="AA193" s="109"/>
    </row>
    <row r="194" spans="2:27" x14ac:dyDescent="0.25">
      <c r="B194" s="47"/>
      <c r="C194" s="51">
        <v>186</v>
      </c>
      <c r="D194" s="51">
        <v>31</v>
      </c>
      <c r="E194" s="51"/>
      <c r="F194" s="53">
        <v>12.01</v>
      </c>
      <c r="G194" s="44">
        <f t="shared" si="38"/>
        <v>13.709999999999999</v>
      </c>
      <c r="I194" s="96">
        <f>SUM(G183:G194)/12</f>
        <v>13.58</v>
      </c>
      <c r="J194" s="39">
        <f t="shared" si="47"/>
        <v>0</v>
      </c>
      <c r="K194" s="40">
        <v>31017</v>
      </c>
      <c r="L194" s="54" t="str">
        <f t="shared" si="36"/>
        <v>.</v>
      </c>
      <c r="M194" s="58">
        <f t="shared" si="37"/>
        <v>0</v>
      </c>
      <c r="N194" s="124">
        <f t="shared" si="49"/>
        <v>47661.622960697692</v>
      </c>
      <c r="O194" s="120">
        <f t="shared" si="51"/>
        <v>554.97716094592124</v>
      </c>
      <c r="P194" s="42"/>
      <c r="Q194" s="42">
        <f t="shared" si="50"/>
        <v>48216.600121643613</v>
      </c>
      <c r="R194" s="135">
        <f t="shared" si="40"/>
        <v>48216.600121643613</v>
      </c>
      <c r="S194" s="135">
        <f t="shared" si="41"/>
        <v>48216.600121643613</v>
      </c>
      <c r="T194" s="121">
        <f t="shared" si="52"/>
        <v>3000</v>
      </c>
      <c r="U194" s="132">
        <f t="shared" si="43"/>
        <v>-2445.0228390540788</v>
      </c>
      <c r="V194" s="121">
        <f t="shared" si="48"/>
        <v>45216.600121643613</v>
      </c>
      <c r="W194" s="47"/>
      <c r="X194" s="125">
        <f t="shared" si="53"/>
        <v>180</v>
      </c>
      <c r="Y194" s="125">
        <f t="shared" si="46"/>
        <v>31017</v>
      </c>
      <c r="Z194" s="153">
        <f>IF(Y194&gt;0,V194,0)</f>
        <v>45216.600121643613</v>
      </c>
      <c r="AA194" s="109"/>
    </row>
    <row r="195" spans="2:27" x14ac:dyDescent="0.25">
      <c r="B195" s="47"/>
      <c r="C195" s="47">
        <v>187</v>
      </c>
      <c r="D195" s="51">
        <v>31</v>
      </c>
      <c r="E195" s="51"/>
      <c r="F195" s="53">
        <v>11.27</v>
      </c>
      <c r="G195" s="44">
        <f t="shared" si="38"/>
        <v>12.969999999999999</v>
      </c>
      <c r="H195" s="39">
        <f>H183+1</f>
        <v>1985</v>
      </c>
      <c r="J195" s="39">
        <f t="shared" si="47"/>
        <v>0</v>
      </c>
      <c r="K195" s="40">
        <v>31048</v>
      </c>
      <c r="L195" s="54" t="str">
        <f t="shared" si="36"/>
        <v>.</v>
      </c>
      <c r="M195" s="58">
        <f t="shared" si="37"/>
        <v>0</v>
      </c>
      <c r="N195" s="124">
        <f t="shared" si="49"/>
        <v>45216.600121643613</v>
      </c>
      <c r="O195" s="120">
        <f t="shared" si="51"/>
        <v>498.08872358655469</v>
      </c>
      <c r="P195" s="42"/>
      <c r="Q195" s="42">
        <f t="shared" si="50"/>
        <v>45714.688845230165</v>
      </c>
      <c r="R195" s="135">
        <f t="shared" si="40"/>
        <v>45714.688845230165</v>
      </c>
      <c r="S195" s="135">
        <f t="shared" si="41"/>
        <v>45714.688845230165</v>
      </c>
      <c r="T195" s="121">
        <f t="shared" si="52"/>
        <v>3000</v>
      </c>
      <c r="U195" s="132">
        <f t="shared" si="43"/>
        <v>-2501.9112764134452</v>
      </c>
      <c r="V195" s="121">
        <f t="shared" si="48"/>
        <v>42714.688845230165</v>
      </c>
      <c r="W195" s="47"/>
      <c r="X195" s="125">
        <f t="shared" si="53"/>
        <v>181</v>
      </c>
      <c r="Y195" s="125">
        <f t="shared" si="46"/>
        <v>0</v>
      </c>
      <c r="Z195" s="153">
        <f t="shared" ref="Z195:Z258" si="54">IF(Y195&gt;0,V195,0)</f>
        <v>0</v>
      </c>
      <c r="AA195" s="109"/>
    </row>
    <row r="196" spans="2:27" x14ac:dyDescent="0.25">
      <c r="B196" s="47"/>
      <c r="C196" s="51">
        <v>188</v>
      </c>
      <c r="D196" s="51">
        <v>28.25</v>
      </c>
      <c r="E196" s="51"/>
      <c r="F196" s="53">
        <v>11.64</v>
      </c>
      <c r="G196" s="44">
        <f t="shared" si="38"/>
        <v>13.34</v>
      </c>
      <c r="J196" s="39">
        <f t="shared" si="47"/>
        <v>0</v>
      </c>
      <c r="K196" s="40">
        <v>31079</v>
      </c>
      <c r="L196" s="54" t="str">
        <f t="shared" si="36"/>
        <v>.</v>
      </c>
      <c r="M196" s="58">
        <f t="shared" si="37"/>
        <v>0</v>
      </c>
      <c r="N196" s="124">
        <f t="shared" si="49"/>
        <v>42714.688845230165</v>
      </c>
      <c r="O196" s="120">
        <f t="shared" si="51"/>
        <v>441.02038533614285</v>
      </c>
      <c r="P196" s="42"/>
      <c r="Q196" s="42">
        <f t="shared" si="50"/>
        <v>43155.70923056631</v>
      </c>
      <c r="R196" s="135">
        <f t="shared" si="40"/>
        <v>43155.70923056631</v>
      </c>
      <c r="S196" s="135">
        <f t="shared" si="41"/>
        <v>43155.70923056631</v>
      </c>
      <c r="T196" s="121">
        <f t="shared" si="52"/>
        <v>3000</v>
      </c>
      <c r="U196" s="132">
        <f t="shared" si="43"/>
        <v>-2558.9796146638573</v>
      </c>
      <c r="V196" s="121">
        <f t="shared" si="48"/>
        <v>40155.70923056631</v>
      </c>
      <c r="W196" s="47"/>
      <c r="X196" s="125">
        <f t="shared" si="53"/>
        <v>182</v>
      </c>
      <c r="Y196" s="125">
        <f t="shared" si="46"/>
        <v>0</v>
      </c>
      <c r="Z196" s="153">
        <f t="shared" si="54"/>
        <v>0</v>
      </c>
      <c r="AA196" s="109"/>
    </row>
    <row r="197" spans="2:27" x14ac:dyDescent="0.25">
      <c r="B197" s="47"/>
      <c r="C197" s="51">
        <v>189</v>
      </c>
      <c r="D197" s="51">
        <v>31</v>
      </c>
      <c r="E197" s="51"/>
      <c r="F197" s="53">
        <v>13.97</v>
      </c>
      <c r="G197" s="44">
        <f t="shared" si="38"/>
        <v>15.67</v>
      </c>
      <c r="J197" s="39">
        <f t="shared" si="47"/>
        <v>0</v>
      </c>
      <c r="K197" s="40">
        <v>31107</v>
      </c>
      <c r="L197" s="54" t="str">
        <f t="shared" si="36"/>
        <v>.</v>
      </c>
      <c r="M197" s="58">
        <f t="shared" si="37"/>
        <v>0</v>
      </c>
      <c r="N197" s="124">
        <f t="shared" si="49"/>
        <v>40155.70923056631</v>
      </c>
      <c r="O197" s="120">
        <f t="shared" si="51"/>
        <v>534.42298282006004</v>
      </c>
      <c r="P197" s="42"/>
      <c r="Q197" s="42">
        <f t="shared" si="50"/>
        <v>40690.132213386372</v>
      </c>
      <c r="R197" s="135">
        <f t="shared" si="40"/>
        <v>40690.132213386372</v>
      </c>
      <c r="S197" s="135">
        <f t="shared" si="41"/>
        <v>40690.132213386372</v>
      </c>
      <c r="T197" s="121">
        <f t="shared" si="52"/>
        <v>3000</v>
      </c>
      <c r="U197" s="132">
        <f t="shared" si="43"/>
        <v>-2465.57701717994</v>
      </c>
      <c r="V197" s="121">
        <f t="shared" si="48"/>
        <v>37690.132213386372</v>
      </c>
      <c r="W197" s="47"/>
      <c r="X197" s="125">
        <f t="shared" si="53"/>
        <v>183</v>
      </c>
      <c r="Y197" s="125">
        <f t="shared" si="46"/>
        <v>0</v>
      </c>
      <c r="Z197" s="153">
        <f t="shared" si="54"/>
        <v>0</v>
      </c>
      <c r="AA197" s="109"/>
    </row>
    <row r="198" spans="2:27" x14ac:dyDescent="0.25">
      <c r="B198" s="47"/>
      <c r="C198" s="47">
        <v>190</v>
      </c>
      <c r="D198" s="51">
        <v>30</v>
      </c>
      <c r="E198" s="51"/>
      <c r="F198" s="53">
        <v>15.4</v>
      </c>
      <c r="G198" s="44">
        <f t="shared" si="38"/>
        <v>17.100000000000001</v>
      </c>
      <c r="J198" s="39">
        <f t="shared" si="47"/>
        <v>0</v>
      </c>
      <c r="K198" s="40">
        <v>31138</v>
      </c>
      <c r="L198" s="54" t="str">
        <f t="shared" si="36"/>
        <v>.</v>
      </c>
      <c r="M198" s="58">
        <f t="shared" si="37"/>
        <v>0</v>
      </c>
      <c r="N198" s="124">
        <f t="shared" si="49"/>
        <v>37690.132213386372</v>
      </c>
      <c r="O198" s="120">
        <f t="shared" si="51"/>
        <v>529.72706371143056</v>
      </c>
      <c r="P198" s="42"/>
      <c r="Q198" s="42">
        <f t="shared" si="50"/>
        <v>38219.859277097799</v>
      </c>
      <c r="R198" s="135">
        <f t="shared" si="40"/>
        <v>38219.859277097799</v>
      </c>
      <c r="S198" s="135">
        <f t="shared" si="41"/>
        <v>38219.859277097799</v>
      </c>
      <c r="T198" s="121">
        <f t="shared" si="52"/>
        <v>3000</v>
      </c>
      <c r="U198" s="132">
        <f t="shared" si="43"/>
        <v>-2470.2729362885693</v>
      </c>
      <c r="V198" s="121">
        <f t="shared" si="48"/>
        <v>35219.859277097799</v>
      </c>
      <c r="W198" s="47"/>
      <c r="X198" s="125">
        <f t="shared" si="53"/>
        <v>184</v>
      </c>
      <c r="Y198" s="125">
        <f t="shared" si="46"/>
        <v>0</v>
      </c>
      <c r="Z198" s="153">
        <f t="shared" si="54"/>
        <v>0</v>
      </c>
      <c r="AA198" s="109"/>
    </row>
    <row r="199" spans="2:27" x14ac:dyDescent="0.25">
      <c r="B199" s="47"/>
      <c r="C199" s="51">
        <v>191</v>
      </c>
      <c r="D199" s="51">
        <v>31</v>
      </c>
      <c r="E199" s="51"/>
      <c r="F199" s="53">
        <v>15.84</v>
      </c>
      <c r="G199" s="44">
        <f t="shared" si="38"/>
        <v>17.54</v>
      </c>
      <c r="J199" s="39">
        <f t="shared" si="47"/>
        <v>0</v>
      </c>
      <c r="K199" s="40">
        <v>31168</v>
      </c>
      <c r="L199" s="54" t="str">
        <f t="shared" si="36"/>
        <v>.</v>
      </c>
      <c r="M199" s="58">
        <f t="shared" si="37"/>
        <v>0</v>
      </c>
      <c r="N199" s="124">
        <f t="shared" si="49"/>
        <v>35219.859277097799</v>
      </c>
      <c r="O199" s="120">
        <f t="shared" si="51"/>
        <v>524.66976118710022</v>
      </c>
      <c r="P199" s="42"/>
      <c r="Q199" s="42">
        <f t="shared" si="50"/>
        <v>35744.529038284898</v>
      </c>
      <c r="R199" s="135">
        <f t="shared" si="40"/>
        <v>35744.529038284898</v>
      </c>
      <c r="S199" s="135">
        <f t="shared" si="41"/>
        <v>35744.529038284898</v>
      </c>
      <c r="T199" s="121">
        <f t="shared" si="52"/>
        <v>3000</v>
      </c>
      <c r="U199" s="132">
        <f t="shared" si="43"/>
        <v>-2475.3302388128996</v>
      </c>
      <c r="V199" s="121">
        <f t="shared" si="48"/>
        <v>32744.529038284898</v>
      </c>
      <c r="W199" s="47"/>
      <c r="X199" s="125">
        <f t="shared" si="53"/>
        <v>185</v>
      </c>
      <c r="Y199" s="125">
        <f t="shared" si="46"/>
        <v>0</v>
      </c>
      <c r="Z199" s="153">
        <f t="shared" si="54"/>
        <v>0</v>
      </c>
      <c r="AA199" s="109"/>
    </row>
    <row r="200" spans="2:27" x14ac:dyDescent="0.25">
      <c r="B200" s="47"/>
      <c r="C200" s="51">
        <v>192</v>
      </c>
      <c r="D200" s="51">
        <v>30</v>
      </c>
      <c r="E200" s="51"/>
      <c r="F200" s="53">
        <v>18.920000000000002</v>
      </c>
      <c r="G200" s="44">
        <f t="shared" si="38"/>
        <v>20.62</v>
      </c>
      <c r="J200" s="39">
        <f t="shared" si="47"/>
        <v>0</v>
      </c>
      <c r="K200" s="40">
        <v>31199</v>
      </c>
      <c r="L200" s="54" t="str">
        <f t="shared" ref="L200:L263" si="55">IF(J200=1,K200,".")</f>
        <v>.</v>
      </c>
      <c r="M200" s="58">
        <f t="shared" ref="M200:M263" si="56">IF(J200=1,$F$2,0)</f>
        <v>0</v>
      </c>
      <c r="N200" s="124">
        <f t="shared" si="49"/>
        <v>32744.529038284898</v>
      </c>
      <c r="O200" s="120">
        <f t="shared" si="51"/>
        <v>554.95248392008318</v>
      </c>
      <c r="P200" s="115">
        <f>SUM(O189:O200)</f>
        <v>6683.596648697624</v>
      </c>
      <c r="Q200" s="42">
        <f t="shared" si="50"/>
        <v>33299.48152220498</v>
      </c>
      <c r="R200" s="135">
        <f t="shared" si="40"/>
        <v>33299.48152220498</v>
      </c>
      <c r="S200" s="135">
        <f t="shared" si="41"/>
        <v>33299.48152220498</v>
      </c>
      <c r="T200" s="121">
        <f t="shared" si="52"/>
        <v>3000</v>
      </c>
      <c r="U200" s="132">
        <f t="shared" si="43"/>
        <v>-2445.0475160799169</v>
      </c>
      <c r="V200" s="121">
        <f t="shared" si="48"/>
        <v>30299.48152220498</v>
      </c>
      <c r="W200" s="47"/>
      <c r="X200" s="125">
        <f t="shared" si="53"/>
        <v>186</v>
      </c>
      <c r="Y200" s="125">
        <f t="shared" si="46"/>
        <v>0</v>
      </c>
      <c r="Z200" s="153">
        <f t="shared" si="54"/>
        <v>0</v>
      </c>
      <c r="AA200" s="109"/>
    </row>
    <row r="201" spans="2:27" x14ac:dyDescent="0.25">
      <c r="B201" s="47">
        <f>B189+1</f>
        <v>17</v>
      </c>
      <c r="C201" s="47">
        <v>193</v>
      </c>
      <c r="D201" s="51">
        <v>31</v>
      </c>
      <c r="E201" s="51"/>
      <c r="F201" s="53">
        <v>15.48</v>
      </c>
      <c r="G201" s="44">
        <f t="shared" ref="G201:G264" si="57">F201+$G$4</f>
        <v>17.18</v>
      </c>
      <c r="J201" s="39">
        <f t="shared" si="47"/>
        <v>0</v>
      </c>
      <c r="K201" s="40">
        <v>31229</v>
      </c>
      <c r="L201" s="54" t="str">
        <f t="shared" si="55"/>
        <v>.</v>
      </c>
      <c r="M201" s="58">
        <f t="shared" si="56"/>
        <v>0</v>
      </c>
      <c r="N201" s="124">
        <f t="shared" si="49"/>
        <v>30299.48152220498</v>
      </c>
      <c r="O201" s="120">
        <f t="shared" si="51"/>
        <v>442.10679093413506</v>
      </c>
      <c r="P201" s="42"/>
      <c r="Q201" s="42">
        <f t="shared" si="50"/>
        <v>30741.588313139117</v>
      </c>
      <c r="R201" s="135">
        <f t="shared" ref="R201:R264" si="58">V200+O201</f>
        <v>30741.588313139117</v>
      </c>
      <c r="S201" s="135">
        <f t="shared" ref="S201:S264" si="59">IF(R201&gt;0,R201,0)</f>
        <v>30741.588313139117</v>
      </c>
      <c r="T201" s="121">
        <f t="shared" si="52"/>
        <v>3000</v>
      </c>
      <c r="U201" s="132">
        <f t="shared" ref="U201:U264" si="60">O201-T201</f>
        <v>-2557.893209065865</v>
      </c>
      <c r="V201" s="121">
        <f t="shared" si="48"/>
        <v>27741.588313139117</v>
      </c>
      <c r="W201" s="47"/>
      <c r="X201" s="125">
        <f t="shared" si="53"/>
        <v>187</v>
      </c>
      <c r="Y201" s="125">
        <f t="shared" si="46"/>
        <v>0</v>
      </c>
      <c r="Z201" s="153">
        <f t="shared" si="54"/>
        <v>0</v>
      </c>
      <c r="AA201" s="109"/>
    </row>
    <row r="202" spans="2:27" x14ac:dyDescent="0.25">
      <c r="B202" s="47"/>
      <c r="C202" s="51">
        <v>194</v>
      </c>
      <c r="D202" s="51">
        <v>31</v>
      </c>
      <c r="E202" s="51"/>
      <c r="F202" s="53">
        <v>16.5</v>
      </c>
      <c r="G202" s="44">
        <f t="shared" si="57"/>
        <v>18.2</v>
      </c>
      <c r="J202" s="39">
        <f t="shared" si="47"/>
        <v>0</v>
      </c>
      <c r="K202" s="40">
        <v>31260</v>
      </c>
      <c r="L202" s="54" t="str">
        <f t="shared" si="55"/>
        <v>.</v>
      </c>
      <c r="M202" s="58">
        <f t="shared" si="56"/>
        <v>0</v>
      </c>
      <c r="N202" s="124">
        <f t="shared" si="49"/>
        <v>27741.588313139117</v>
      </c>
      <c r="O202" s="120">
        <f t="shared" si="51"/>
        <v>428.8165514047422</v>
      </c>
      <c r="P202" s="42"/>
      <c r="Q202" s="42">
        <f t="shared" si="50"/>
        <v>28170.40486454386</v>
      </c>
      <c r="R202" s="135">
        <f t="shared" si="58"/>
        <v>28170.40486454386</v>
      </c>
      <c r="S202" s="135">
        <f t="shared" si="59"/>
        <v>28170.40486454386</v>
      </c>
      <c r="T202" s="121">
        <f t="shared" si="52"/>
        <v>3000</v>
      </c>
      <c r="U202" s="132">
        <f t="shared" si="60"/>
        <v>-2571.1834485952577</v>
      </c>
      <c r="V202" s="121">
        <f t="shared" si="48"/>
        <v>25170.40486454386</v>
      </c>
      <c r="W202" s="47"/>
      <c r="X202" s="125">
        <f t="shared" si="53"/>
        <v>188</v>
      </c>
      <c r="Y202" s="125">
        <f t="shared" ref="Y202:Y265" si="61">IF(X202=$X$2,K202,0)</f>
        <v>0</v>
      </c>
      <c r="Z202" s="153">
        <f t="shared" si="54"/>
        <v>0</v>
      </c>
      <c r="AA202" s="109"/>
    </row>
    <row r="203" spans="2:27" x14ac:dyDescent="0.25">
      <c r="B203" s="47"/>
      <c r="C203" s="51">
        <v>195</v>
      </c>
      <c r="D203" s="51">
        <v>30</v>
      </c>
      <c r="E203" s="51"/>
      <c r="F203" s="53">
        <v>16.41</v>
      </c>
      <c r="G203" s="44">
        <f t="shared" si="57"/>
        <v>18.11</v>
      </c>
      <c r="J203" s="39">
        <f t="shared" si="47"/>
        <v>0</v>
      </c>
      <c r="K203" s="40">
        <v>31291</v>
      </c>
      <c r="L203" s="54" t="str">
        <f t="shared" si="55"/>
        <v>.</v>
      </c>
      <c r="M203" s="58">
        <f t="shared" si="56"/>
        <v>0</v>
      </c>
      <c r="N203" s="124">
        <f t="shared" si="49"/>
        <v>25170.40486454386</v>
      </c>
      <c r="O203" s="120">
        <f t="shared" si="51"/>
        <v>374.65975240840214</v>
      </c>
      <c r="P203" s="42"/>
      <c r="Q203" s="42">
        <f t="shared" si="50"/>
        <v>25545.064616952262</v>
      </c>
      <c r="R203" s="135">
        <f t="shared" si="58"/>
        <v>25545.064616952262</v>
      </c>
      <c r="S203" s="135">
        <f t="shared" si="59"/>
        <v>25545.064616952262</v>
      </c>
      <c r="T203" s="121">
        <f t="shared" si="52"/>
        <v>3000</v>
      </c>
      <c r="U203" s="132">
        <f t="shared" si="60"/>
        <v>-2625.3402475915977</v>
      </c>
      <c r="V203" s="121">
        <f t="shared" si="48"/>
        <v>22545.064616952262</v>
      </c>
      <c r="W203" s="47"/>
      <c r="X203" s="125">
        <f t="shared" si="53"/>
        <v>189</v>
      </c>
      <c r="Y203" s="125">
        <f t="shared" si="61"/>
        <v>0</v>
      </c>
      <c r="Z203" s="153">
        <f t="shared" si="54"/>
        <v>0</v>
      </c>
      <c r="AA203" s="109"/>
    </row>
    <row r="204" spans="2:27" x14ac:dyDescent="0.25">
      <c r="B204" s="47"/>
      <c r="C204" s="47">
        <v>196</v>
      </c>
      <c r="D204" s="51">
        <v>31</v>
      </c>
      <c r="E204" s="51"/>
      <c r="F204" s="53">
        <v>16.09</v>
      </c>
      <c r="G204" s="44">
        <f t="shared" si="57"/>
        <v>17.79</v>
      </c>
      <c r="J204" s="39">
        <f t="shared" si="47"/>
        <v>0</v>
      </c>
      <c r="K204" s="40">
        <v>31321</v>
      </c>
      <c r="L204" s="54" t="str">
        <f t="shared" si="55"/>
        <v>.</v>
      </c>
      <c r="M204" s="58">
        <f t="shared" si="56"/>
        <v>0</v>
      </c>
      <c r="N204" s="124">
        <f t="shared" si="49"/>
        <v>22545.064616952262</v>
      </c>
      <c r="O204" s="120">
        <f t="shared" si="51"/>
        <v>340.64048453706852</v>
      </c>
      <c r="P204" s="42"/>
      <c r="Q204" s="42">
        <f t="shared" si="50"/>
        <v>22885.70510148933</v>
      </c>
      <c r="R204" s="135">
        <f t="shared" si="58"/>
        <v>22885.70510148933</v>
      </c>
      <c r="S204" s="135">
        <f t="shared" si="59"/>
        <v>22885.70510148933</v>
      </c>
      <c r="T204" s="121">
        <f t="shared" si="52"/>
        <v>3000</v>
      </c>
      <c r="U204" s="132">
        <f t="shared" si="60"/>
        <v>-2659.3595154629315</v>
      </c>
      <c r="V204" s="121">
        <f t="shared" si="48"/>
        <v>19885.70510148933</v>
      </c>
      <c r="W204" s="47"/>
      <c r="X204" s="125">
        <f t="shared" si="53"/>
        <v>190</v>
      </c>
      <c r="Y204" s="125">
        <f t="shared" si="61"/>
        <v>0</v>
      </c>
      <c r="Z204" s="153">
        <f t="shared" si="54"/>
        <v>0</v>
      </c>
      <c r="AA204" s="109"/>
    </row>
    <row r="205" spans="2:27" x14ac:dyDescent="0.25">
      <c r="B205" s="47"/>
      <c r="C205" s="51">
        <v>197</v>
      </c>
      <c r="D205" s="51">
        <v>30</v>
      </c>
      <c r="E205" s="51"/>
      <c r="F205" s="53">
        <v>18.12</v>
      </c>
      <c r="G205" s="44">
        <f t="shared" si="57"/>
        <v>19.82</v>
      </c>
      <c r="J205" s="39">
        <f t="shared" si="47"/>
        <v>0</v>
      </c>
      <c r="K205" s="40">
        <v>31352</v>
      </c>
      <c r="L205" s="54" t="str">
        <f t="shared" si="55"/>
        <v>.</v>
      </c>
      <c r="M205" s="58">
        <f t="shared" si="56"/>
        <v>0</v>
      </c>
      <c r="N205" s="124">
        <f t="shared" si="49"/>
        <v>19885.70510148933</v>
      </c>
      <c r="O205" s="120">
        <f t="shared" si="51"/>
        <v>323.94630831083714</v>
      </c>
      <c r="P205" s="42"/>
      <c r="Q205" s="42">
        <f t="shared" si="50"/>
        <v>20209.651409800168</v>
      </c>
      <c r="R205" s="135">
        <f t="shared" si="58"/>
        <v>20209.651409800168</v>
      </c>
      <c r="S205" s="135">
        <f t="shared" si="59"/>
        <v>20209.651409800168</v>
      </c>
      <c r="T205" s="121">
        <f t="shared" si="52"/>
        <v>3000</v>
      </c>
      <c r="U205" s="132">
        <f t="shared" si="60"/>
        <v>-2676.0536916891629</v>
      </c>
      <c r="V205" s="121">
        <f t="shared" si="48"/>
        <v>17209.651409800168</v>
      </c>
      <c r="W205" s="47"/>
      <c r="X205" s="125">
        <f t="shared" si="53"/>
        <v>191</v>
      </c>
      <c r="Y205" s="125">
        <f t="shared" si="61"/>
        <v>0</v>
      </c>
      <c r="Z205" s="153">
        <f t="shared" si="54"/>
        <v>0</v>
      </c>
      <c r="AA205" s="109"/>
    </row>
    <row r="206" spans="2:27" x14ac:dyDescent="0.25">
      <c r="B206" s="47"/>
      <c r="C206" s="51">
        <v>198</v>
      </c>
      <c r="D206" s="51">
        <v>31</v>
      </c>
      <c r="E206" s="51"/>
      <c r="F206" s="53">
        <v>19.39</v>
      </c>
      <c r="G206" s="44">
        <f t="shared" si="57"/>
        <v>21.09</v>
      </c>
      <c r="J206" s="39">
        <f t="shared" si="47"/>
        <v>0</v>
      </c>
      <c r="K206" s="40">
        <v>31382</v>
      </c>
      <c r="L206" s="54" t="str">
        <f t="shared" si="55"/>
        <v>.</v>
      </c>
      <c r="M206" s="58">
        <f t="shared" si="56"/>
        <v>0</v>
      </c>
      <c r="N206" s="124">
        <f t="shared" si="49"/>
        <v>17209.651409800168</v>
      </c>
      <c r="O206" s="120">
        <f t="shared" si="51"/>
        <v>308.2602190469384</v>
      </c>
      <c r="P206" s="42"/>
      <c r="Q206" s="42">
        <f t="shared" si="50"/>
        <v>17517.911628847105</v>
      </c>
      <c r="R206" s="135">
        <f t="shared" si="58"/>
        <v>17517.911628847105</v>
      </c>
      <c r="S206" s="135">
        <f t="shared" si="59"/>
        <v>17517.911628847105</v>
      </c>
      <c r="T206" s="121">
        <f t="shared" si="52"/>
        <v>3000</v>
      </c>
      <c r="U206" s="132">
        <f t="shared" si="60"/>
        <v>-2691.7397809530617</v>
      </c>
      <c r="V206" s="121">
        <f t="shared" si="48"/>
        <v>14517.911628847105</v>
      </c>
      <c r="W206" s="47"/>
      <c r="X206" s="125">
        <f t="shared" si="53"/>
        <v>192</v>
      </c>
      <c r="Y206" s="125">
        <f t="shared" si="61"/>
        <v>0</v>
      </c>
      <c r="Z206" s="153">
        <f t="shared" si="54"/>
        <v>0</v>
      </c>
      <c r="AA206" s="109"/>
    </row>
    <row r="207" spans="2:27" x14ac:dyDescent="0.25">
      <c r="B207" s="47"/>
      <c r="C207" s="47">
        <v>199</v>
      </c>
      <c r="D207" s="51">
        <v>31</v>
      </c>
      <c r="E207" s="51"/>
      <c r="F207" s="53">
        <v>18.91</v>
      </c>
      <c r="G207" s="44">
        <f t="shared" si="57"/>
        <v>20.61</v>
      </c>
      <c r="H207" s="39">
        <f>H195+1</f>
        <v>1986</v>
      </c>
      <c r="I207" s="96">
        <f>SUM(G196:G207)/12</f>
        <v>18.089166666666667</v>
      </c>
      <c r="J207" s="39">
        <f t="shared" ref="J207:J255" si="62">IF($F$1=H207,1,0)</f>
        <v>0</v>
      </c>
      <c r="K207" s="40">
        <v>31413</v>
      </c>
      <c r="L207" s="54" t="str">
        <f t="shared" si="55"/>
        <v>.</v>
      </c>
      <c r="M207" s="58">
        <f t="shared" si="56"/>
        <v>0</v>
      </c>
      <c r="N207" s="124">
        <f t="shared" si="49"/>
        <v>14517.911628847105</v>
      </c>
      <c r="O207" s="120">
        <f t="shared" si="51"/>
        <v>254.12709366538914</v>
      </c>
      <c r="P207" s="42"/>
      <c r="Q207" s="42">
        <f t="shared" si="50"/>
        <v>14772.038722512494</v>
      </c>
      <c r="R207" s="135">
        <f t="shared" si="58"/>
        <v>14772.038722512494</v>
      </c>
      <c r="S207" s="135">
        <f t="shared" si="59"/>
        <v>14772.038722512494</v>
      </c>
      <c r="T207" s="121">
        <f t="shared" si="52"/>
        <v>3000</v>
      </c>
      <c r="U207" s="132">
        <f t="shared" si="60"/>
        <v>-2745.8729063346109</v>
      </c>
      <c r="V207" s="121">
        <f t="shared" ref="V207:V270" si="63">Q207-T207</f>
        <v>11772.038722512494</v>
      </c>
      <c r="W207" s="47"/>
      <c r="X207" s="125">
        <f t="shared" si="53"/>
        <v>193</v>
      </c>
      <c r="Y207" s="125">
        <f t="shared" si="61"/>
        <v>0</v>
      </c>
      <c r="Z207" s="153">
        <f t="shared" si="54"/>
        <v>0</v>
      </c>
      <c r="AA207" s="109"/>
    </row>
    <row r="208" spans="2:27" x14ac:dyDescent="0.25">
      <c r="B208" s="47"/>
      <c r="C208" s="51">
        <v>200</v>
      </c>
      <c r="D208" s="51">
        <v>28.25</v>
      </c>
      <c r="E208" s="51"/>
      <c r="F208" s="53">
        <v>18.579999999999998</v>
      </c>
      <c r="G208" s="44">
        <f t="shared" si="57"/>
        <v>20.279999999999998</v>
      </c>
      <c r="J208" s="39">
        <f t="shared" si="62"/>
        <v>0</v>
      </c>
      <c r="K208" s="40">
        <v>31444</v>
      </c>
      <c r="L208" s="54" t="str">
        <f t="shared" si="55"/>
        <v>.</v>
      </c>
      <c r="M208" s="58">
        <f t="shared" si="56"/>
        <v>0</v>
      </c>
      <c r="N208" s="124">
        <f t="shared" si="49"/>
        <v>11772.038722512494</v>
      </c>
      <c r="O208" s="120">
        <f t="shared" si="51"/>
        <v>184.77585491820912</v>
      </c>
      <c r="P208" s="42"/>
      <c r="Q208" s="42">
        <f t="shared" si="50"/>
        <v>11956.814577430703</v>
      </c>
      <c r="R208" s="135">
        <f t="shared" si="58"/>
        <v>11956.814577430703</v>
      </c>
      <c r="S208" s="135">
        <f t="shared" si="59"/>
        <v>11956.814577430703</v>
      </c>
      <c r="T208" s="121">
        <f t="shared" si="52"/>
        <v>3000</v>
      </c>
      <c r="U208" s="132">
        <f t="shared" si="60"/>
        <v>-2815.224145081791</v>
      </c>
      <c r="V208" s="121">
        <f t="shared" si="63"/>
        <v>8956.8145774307031</v>
      </c>
      <c r="W208" s="47"/>
      <c r="X208" s="125">
        <f t="shared" si="53"/>
        <v>194</v>
      </c>
      <c r="Y208" s="125">
        <f t="shared" si="61"/>
        <v>0</v>
      </c>
      <c r="Z208" s="153">
        <f t="shared" si="54"/>
        <v>0</v>
      </c>
      <c r="AA208" s="109"/>
    </row>
    <row r="209" spans="2:27" x14ac:dyDescent="0.25">
      <c r="B209" s="47"/>
      <c r="C209" s="51">
        <v>201</v>
      </c>
      <c r="D209" s="51">
        <v>31</v>
      </c>
      <c r="E209" s="51"/>
      <c r="F209" s="53">
        <v>17.29</v>
      </c>
      <c r="G209" s="44">
        <f t="shared" si="57"/>
        <v>18.989999999999998</v>
      </c>
      <c r="J209" s="39">
        <f t="shared" si="62"/>
        <v>0</v>
      </c>
      <c r="K209" s="40">
        <v>31472</v>
      </c>
      <c r="L209" s="54" t="str">
        <f t="shared" si="55"/>
        <v>.</v>
      </c>
      <c r="M209" s="58">
        <f t="shared" si="56"/>
        <v>0</v>
      </c>
      <c r="N209" s="124">
        <f t="shared" ref="N209:N272" si="64">IF(V208&gt;0,V208,0)</f>
        <v>8956.8145774307031</v>
      </c>
      <c r="O209" s="120">
        <f t="shared" si="51"/>
        <v>144.45992256404602</v>
      </c>
      <c r="P209" s="42"/>
      <c r="Q209" s="42">
        <f t="shared" ref="Q209:Q272" si="65">M209+N209+O209</f>
        <v>9101.2744999947499</v>
      </c>
      <c r="R209" s="135">
        <f t="shared" si="58"/>
        <v>9101.2744999947499</v>
      </c>
      <c r="S209" s="135">
        <f t="shared" si="59"/>
        <v>9101.2744999947499</v>
      </c>
      <c r="T209" s="121">
        <f t="shared" si="52"/>
        <v>3000</v>
      </c>
      <c r="U209" s="132">
        <f t="shared" si="60"/>
        <v>-2855.5400774359541</v>
      </c>
      <c r="V209" s="121">
        <f t="shared" si="63"/>
        <v>6101.2744999947499</v>
      </c>
      <c r="W209" s="47"/>
      <c r="X209" s="125">
        <f t="shared" si="53"/>
        <v>195</v>
      </c>
      <c r="Y209" s="125">
        <f t="shared" si="61"/>
        <v>0</v>
      </c>
      <c r="Z209" s="153">
        <f t="shared" si="54"/>
        <v>0</v>
      </c>
      <c r="AA209" s="109"/>
    </row>
    <row r="210" spans="2:27" x14ac:dyDescent="0.25">
      <c r="B210" s="47"/>
      <c r="C210" s="47">
        <v>202</v>
      </c>
      <c r="D210" s="51">
        <v>30</v>
      </c>
      <c r="E210" s="51"/>
      <c r="F210" s="53">
        <v>17.149999999999999</v>
      </c>
      <c r="G210" s="44">
        <f t="shared" si="57"/>
        <v>18.849999999999998</v>
      </c>
      <c r="J210" s="39">
        <f t="shared" si="62"/>
        <v>0</v>
      </c>
      <c r="K210" s="40">
        <v>31503</v>
      </c>
      <c r="L210" s="54" t="str">
        <f t="shared" si="55"/>
        <v>.</v>
      </c>
      <c r="M210" s="58">
        <f t="shared" si="56"/>
        <v>0</v>
      </c>
      <c r="N210" s="124">
        <f t="shared" si="64"/>
        <v>6101.2744999947499</v>
      </c>
      <c r="O210" s="120">
        <f t="shared" si="51"/>
        <v>94.527965198548785</v>
      </c>
      <c r="P210" s="42"/>
      <c r="Q210" s="42">
        <f t="shared" si="65"/>
        <v>6195.8024651932983</v>
      </c>
      <c r="R210" s="135">
        <f t="shared" si="58"/>
        <v>6195.8024651932983</v>
      </c>
      <c r="S210" s="135">
        <f t="shared" si="59"/>
        <v>6195.8024651932983</v>
      </c>
      <c r="T210" s="121">
        <f t="shared" si="52"/>
        <v>3000</v>
      </c>
      <c r="U210" s="132">
        <f t="shared" si="60"/>
        <v>-2905.4720348014512</v>
      </c>
      <c r="V210" s="121">
        <f t="shared" si="63"/>
        <v>3195.8024651932983</v>
      </c>
      <c r="W210" s="47"/>
      <c r="X210" s="125">
        <f t="shared" si="53"/>
        <v>196</v>
      </c>
      <c r="Y210" s="125">
        <f t="shared" si="61"/>
        <v>0</v>
      </c>
      <c r="Z210" s="153">
        <f t="shared" si="54"/>
        <v>0</v>
      </c>
      <c r="AA210" s="109"/>
    </row>
    <row r="211" spans="2:27" x14ac:dyDescent="0.25">
      <c r="B211" s="47"/>
      <c r="C211" s="51">
        <v>203</v>
      </c>
      <c r="D211" s="51">
        <v>31</v>
      </c>
      <c r="E211" s="51"/>
      <c r="F211" s="53">
        <v>15.11</v>
      </c>
      <c r="G211" s="44">
        <f t="shared" si="57"/>
        <v>16.809999999999999</v>
      </c>
      <c r="J211" s="39">
        <f t="shared" si="62"/>
        <v>0</v>
      </c>
      <c r="K211" s="40">
        <v>31533</v>
      </c>
      <c r="L211" s="54" t="str">
        <f t="shared" si="55"/>
        <v>.</v>
      </c>
      <c r="M211" s="58">
        <f t="shared" si="56"/>
        <v>0</v>
      </c>
      <c r="N211" s="124">
        <f t="shared" si="64"/>
        <v>3195.8024651932983</v>
      </c>
      <c r="O211" s="120">
        <f t="shared" si="51"/>
        <v>45.626428017448745</v>
      </c>
      <c r="P211" s="42"/>
      <c r="Q211" s="42">
        <f t="shared" si="65"/>
        <v>3241.428893210747</v>
      </c>
      <c r="R211" s="135">
        <f t="shared" si="58"/>
        <v>3241.428893210747</v>
      </c>
      <c r="S211" s="135">
        <f t="shared" si="59"/>
        <v>3241.428893210747</v>
      </c>
      <c r="T211" s="121">
        <f t="shared" si="52"/>
        <v>3000</v>
      </c>
      <c r="U211" s="132">
        <f t="shared" si="60"/>
        <v>-2954.3735719825513</v>
      </c>
      <c r="V211" s="121">
        <f t="shared" si="63"/>
        <v>241.42889321074699</v>
      </c>
      <c r="W211" s="47"/>
      <c r="X211" s="125">
        <f t="shared" si="53"/>
        <v>197</v>
      </c>
      <c r="Y211" s="125">
        <f t="shared" si="61"/>
        <v>0</v>
      </c>
      <c r="Z211" s="153">
        <f t="shared" si="54"/>
        <v>0</v>
      </c>
      <c r="AA211" s="109"/>
    </row>
    <row r="212" spans="2:27" x14ac:dyDescent="0.25">
      <c r="B212" s="47"/>
      <c r="C212" s="51">
        <v>204</v>
      </c>
      <c r="D212" s="51">
        <v>30</v>
      </c>
      <c r="E212" s="51"/>
      <c r="F212" s="53">
        <v>15.44</v>
      </c>
      <c r="G212" s="44">
        <f t="shared" si="57"/>
        <v>17.14</v>
      </c>
      <c r="J212" s="39">
        <f t="shared" si="62"/>
        <v>0</v>
      </c>
      <c r="K212" s="40">
        <v>31564</v>
      </c>
      <c r="L212" s="54" t="str">
        <f t="shared" si="55"/>
        <v>.</v>
      </c>
      <c r="M212" s="58">
        <f t="shared" si="56"/>
        <v>0</v>
      </c>
      <c r="N212" s="124">
        <f t="shared" si="64"/>
        <v>241.42889321074699</v>
      </c>
      <c r="O212" s="120">
        <f t="shared" si="51"/>
        <v>3.4011708736703046</v>
      </c>
      <c r="P212" s="115">
        <f>SUM(O201:O212)</f>
        <v>2945.3485418794353</v>
      </c>
      <c r="Q212" s="42">
        <f t="shared" si="65"/>
        <v>244.8300640844173</v>
      </c>
      <c r="R212" s="135">
        <f t="shared" si="58"/>
        <v>244.8300640844173</v>
      </c>
      <c r="S212" s="135">
        <f t="shared" si="59"/>
        <v>244.8300640844173</v>
      </c>
      <c r="T212" s="121">
        <f t="shared" si="52"/>
        <v>244.8300640844173</v>
      </c>
      <c r="U212" s="132">
        <f t="shared" si="60"/>
        <v>-241.42889321074699</v>
      </c>
      <c r="V212" s="121">
        <f t="shared" si="63"/>
        <v>0</v>
      </c>
      <c r="W212" s="47"/>
      <c r="X212" s="125">
        <f t="shared" si="53"/>
        <v>0</v>
      </c>
      <c r="Y212" s="125">
        <f t="shared" si="61"/>
        <v>0</v>
      </c>
      <c r="Z212" s="153">
        <f t="shared" si="54"/>
        <v>0</v>
      </c>
      <c r="AA212" s="109"/>
    </row>
    <row r="213" spans="2:27" x14ac:dyDescent="0.25">
      <c r="B213" s="47">
        <f>B201+1</f>
        <v>18</v>
      </c>
      <c r="C213" s="47">
        <v>205</v>
      </c>
      <c r="D213" s="51">
        <v>31</v>
      </c>
      <c r="E213" s="51"/>
      <c r="F213" s="53">
        <v>14.71</v>
      </c>
      <c r="G213" s="44">
        <f t="shared" si="57"/>
        <v>16.41</v>
      </c>
      <c r="J213" s="39">
        <f t="shared" si="62"/>
        <v>0</v>
      </c>
      <c r="K213" s="40">
        <v>31594</v>
      </c>
      <c r="L213" s="54" t="str">
        <f t="shared" si="55"/>
        <v>.</v>
      </c>
      <c r="M213" s="58">
        <f t="shared" si="56"/>
        <v>0</v>
      </c>
      <c r="N213" s="124">
        <f t="shared" si="64"/>
        <v>0</v>
      </c>
      <c r="O213" s="120">
        <f t="shared" si="51"/>
        <v>0</v>
      </c>
      <c r="P213" s="42"/>
      <c r="Q213" s="42">
        <f t="shared" si="65"/>
        <v>0</v>
      </c>
      <c r="R213" s="135">
        <f t="shared" si="58"/>
        <v>0</v>
      </c>
      <c r="S213" s="135">
        <f t="shared" si="59"/>
        <v>0</v>
      </c>
      <c r="T213" s="121">
        <f t="shared" si="52"/>
        <v>0</v>
      </c>
      <c r="U213" s="132">
        <f t="shared" si="60"/>
        <v>0</v>
      </c>
      <c r="V213" s="121">
        <f t="shared" si="63"/>
        <v>0</v>
      </c>
      <c r="W213" s="47"/>
      <c r="X213" s="125">
        <f t="shared" si="53"/>
        <v>0</v>
      </c>
      <c r="Y213" s="125">
        <f t="shared" si="61"/>
        <v>0</v>
      </c>
      <c r="Z213" s="153">
        <f t="shared" si="54"/>
        <v>0</v>
      </c>
      <c r="AA213" s="109"/>
    </row>
    <row r="214" spans="2:27" x14ac:dyDescent="0.25">
      <c r="B214" s="47"/>
      <c r="C214" s="51">
        <v>206</v>
      </c>
      <c r="D214" s="51">
        <v>31</v>
      </c>
      <c r="E214" s="51"/>
      <c r="F214" s="53">
        <v>17.78</v>
      </c>
      <c r="G214" s="44">
        <f t="shared" si="57"/>
        <v>19.48</v>
      </c>
      <c r="J214" s="39">
        <f t="shared" si="62"/>
        <v>0</v>
      </c>
      <c r="K214" s="40">
        <v>31625</v>
      </c>
      <c r="L214" s="54" t="str">
        <f t="shared" si="55"/>
        <v>.</v>
      </c>
      <c r="M214" s="58">
        <f t="shared" si="56"/>
        <v>0</v>
      </c>
      <c r="N214" s="124">
        <f t="shared" si="64"/>
        <v>0</v>
      </c>
      <c r="O214" s="120">
        <f t="shared" si="51"/>
        <v>0</v>
      </c>
      <c r="P214" s="42"/>
      <c r="Q214" s="42">
        <f t="shared" si="65"/>
        <v>0</v>
      </c>
      <c r="R214" s="135">
        <f t="shared" si="58"/>
        <v>0</v>
      </c>
      <c r="S214" s="135">
        <f t="shared" si="59"/>
        <v>0</v>
      </c>
      <c r="T214" s="121">
        <f t="shared" si="52"/>
        <v>0</v>
      </c>
      <c r="U214" s="132">
        <f t="shared" si="60"/>
        <v>0</v>
      </c>
      <c r="V214" s="121">
        <f t="shared" si="63"/>
        <v>0</v>
      </c>
      <c r="W214" s="47"/>
      <c r="X214" s="125">
        <f t="shared" si="53"/>
        <v>0</v>
      </c>
      <c r="Y214" s="125">
        <f t="shared" si="61"/>
        <v>0</v>
      </c>
      <c r="Z214" s="153">
        <f t="shared" si="54"/>
        <v>0</v>
      </c>
      <c r="AA214" s="109"/>
    </row>
    <row r="215" spans="2:27" x14ac:dyDescent="0.25">
      <c r="B215" s="47"/>
      <c r="C215" s="51">
        <v>207</v>
      </c>
      <c r="D215" s="51">
        <v>30</v>
      </c>
      <c r="E215" s="51"/>
      <c r="F215" s="53">
        <v>17.7</v>
      </c>
      <c r="G215" s="44">
        <f t="shared" si="57"/>
        <v>19.399999999999999</v>
      </c>
      <c r="J215" s="39">
        <f t="shared" si="62"/>
        <v>0</v>
      </c>
      <c r="K215" s="40">
        <v>31656</v>
      </c>
      <c r="L215" s="54" t="str">
        <f t="shared" si="55"/>
        <v>.</v>
      </c>
      <c r="M215" s="58">
        <f t="shared" si="56"/>
        <v>0</v>
      </c>
      <c r="N215" s="124">
        <f t="shared" si="64"/>
        <v>0</v>
      </c>
      <c r="O215" s="120">
        <f t="shared" si="51"/>
        <v>0</v>
      </c>
      <c r="P215" s="42"/>
      <c r="Q215" s="42">
        <f t="shared" si="65"/>
        <v>0</v>
      </c>
      <c r="R215" s="135">
        <f t="shared" si="58"/>
        <v>0</v>
      </c>
      <c r="S215" s="135">
        <f t="shared" si="59"/>
        <v>0</v>
      </c>
      <c r="T215" s="121">
        <f t="shared" si="52"/>
        <v>0</v>
      </c>
      <c r="U215" s="132">
        <f t="shared" si="60"/>
        <v>0</v>
      </c>
      <c r="V215" s="121">
        <f t="shared" si="63"/>
        <v>0</v>
      </c>
      <c r="W215" s="47"/>
      <c r="X215" s="125">
        <f t="shared" si="53"/>
        <v>0</v>
      </c>
      <c r="Y215" s="125">
        <f t="shared" si="61"/>
        <v>0</v>
      </c>
      <c r="Z215" s="153">
        <f t="shared" si="54"/>
        <v>0</v>
      </c>
      <c r="AA215" s="109"/>
    </row>
    <row r="216" spans="2:27" x14ac:dyDescent="0.25">
      <c r="B216" s="47"/>
      <c r="C216" s="47">
        <v>208</v>
      </c>
      <c r="D216" s="51">
        <v>31</v>
      </c>
      <c r="E216" s="51"/>
      <c r="F216" s="53">
        <v>16.64</v>
      </c>
      <c r="G216" s="44">
        <f t="shared" si="57"/>
        <v>18.34</v>
      </c>
      <c r="J216" s="39">
        <f t="shared" si="62"/>
        <v>0</v>
      </c>
      <c r="K216" s="40">
        <v>31686</v>
      </c>
      <c r="L216" s="54" t="str">
        <f t="shared" si="55"/>
        <v>.</v>
      </c>
      <c r="M216" s="58">
        <f t="shared" si="56"/>
        <v>0</v>
      </c>
      <c r="N216" s="124">
        <f t="shared" si="64"/>
        <v>0</v>
      </c>
      <c r="O216" s="120">
        <f t="shared" si="51"/>
        <v>0</v>
      </c>
      <c r="P216" s="42"/>
      <c r="Q216" s="42">
        <f t="shared" si="65"/>
        <v>0</v>
      </c>
      <c r="R216" s="135">
        <f t="shared" si="58"/>
        <v>0</v>
      </c>
      <c r="S216" s="135">
        <f t="shared" si="59"/>
        <v>0</v>
      </c>
      <c r="T216" s="121">
        <f t="shared" si="52"/>
        <v>0</v>
      </c>
      <c r="U216" s="132">
        <f t="shared" si="60"/>
        <v>0</v>
      </c>
      <c r="V216" s="121">
        <f t="shared" si="63"/>
        <v>0</v>
      </c>
      <c r="W216" s="47"/>
      <c r="X216" s="125">
        <f t="shared" si="53"/>
        <v>0</v>
      </c>
      <c r="Y216" s="125">
        <f t="shared" si="61"/>
        <v>0</v>
      </c>
      <c r="Z216" s="153">
        <f t="shared" si="54"/>
        <v>0</v>
      </c>
      <c r="AA216" s="109"/>
    </row>
    <row r="217" spans="2:27" x14ac:dyDescent="0.25">
      <c r="B217" s="47"/>
      <c r="C217" s="51">
        <v>209</v>
      </c>
      <c r="D217" s="51">
        <v>30</v>
      </c>
      <c r="E217" s="51"/>
      <c r="F217" s="53">
        <v>16.350000000000001</v>
      </c>
      <c r="G217" s="44">
        <f t="shared" si="57"/>
        <v>18.05</v>
      </c>
      <c r="J217" s="39">
        <f t="shared" si="62"/>
        <v>0</v>
      </c>
      <c r="K217" s="40">
        <v>31717</v>
      </c>
      <c r="L217" s="54" t="str">
        <f t="shared" si="55"/>
        <v>.</v>
      </c>
      <c r="M217" s="58">
        <f t="shared" si="56"/>
        <v>0</v>
      </c>
      <c r="N217" s="124">
        <f t="shared" si="64"/>
        <v>0</v>
      </c>
      <c r="O217" s="120">
        <f t="shared" si="51"/>
        <v>0</v>
      </c>
      <c r="P217" s="42"/>
      <c r="Q217" s="42">
        <f t="shared" si="65"/>
        <v>0</v>
      </c>
      <c r="R217" s="135">
        <f t="shared" si="58"/>
        <v>0</v>
      </c>
      <c r="S217" s="135">
        <f t="shared" si="59"/>
        <v>0</v>
      </c>
      <c r="T217" s="121">
        <f t="shared" si="52"/>
        <v>0</v>
      </c>
      <c r="U217" s="132">
        <f t="shared" si="60"/>
        <v>0</v>
      </c>
      <c r="V217" s="121">
        <f t="shared" si="63"/>
        <v>0</v>
      </c>
      <c r="W217" s="47"/>
      <c r="X217" s="125">
        <f t="shared" si="53"/>
        <v>0</v>
      </c>
      <c r="Y217" s="125">
        <f t="shared" si="61"/>
        <v>0</v>
      </c>
      <c r="Z217" s="153">
        <f t="shared" si="54"/>
        <v>0</v>
      </c>
      <c r="AA217" s="109"/>
    </row>
    <row r="218" spans="2:27" x14ac:dyDescent="0.25">
      <c r="B218" s="47"/>
      <c r="C218" s="51">
        <v>210</v>
      </c>
      <c r="D218" s="51">
        <v>31</v>
      </c>
      <c r="E218" s="51"/>
      <c r="F218" s="53">
        <v>15.5</v>
      </c>
      <c r="G218" s="44">
        <f t="shared" si="57"/>
        <v>17.2</v>
      </c>
      <c r="I218" s="96">
        <f>SUM(G207:G218)/12</f>
        <v>18.463333333333335</v>
      </c>
      <c r="J218" s="39">
        <f t="shared" si="62"/>
        <v>0</v>
      </c>
      <c r="K218" s="40">
        <v>31747</v>
      </c>
      <c r="L218" s="54" t="str">
        <f t="shared" si="55"/>
        <v>.</v>
      </c>
      <c r="M218" s="58">
        <f t="shared" si="56"/>
        <v>0</v>
      </c>
      <c r="N218" s="124">
        <f t="shared" si="64"/>
        <v>0</v>
      </c>
      <c r="O218" s="120">
        <f t="shared" si="51"/>
        <v>0</v>
      </c>
      <c r="P218" s="42"/>
      <c r="Q218" s="42">
        <f t="shared" si="65"/>
        <v>0</v>
      </c>
      <c r="R218" s="135">
        <f t="shared" si="58"/>
        <v>0</v>
      </c>
      <c r="S218" s="135">
        <f t="shared" si="59"/>
        <v>0</v>
      </c>
      <c r="T218" s="121">
        <f t="shared" si="52"/>
        <v>0</v>
      </c>
      <c r="U218" s="132">
        <f t="shared" si="60"/>
        <v>0</v>
      </c>
      <c r="V218" s="121">
        <f t="shared" si="63"/>
        <v>0</v>
      </c>
      <c r="W218" s="47"/>
      <c r="X218" s="125">
        <f t="shared" si="53"/>
        <v>0</v>
      </c>
      <c r="Y218" s="125">
        <f t="shared" si="61"/>
        <v>0</v>
      </c>
      <c r="Z218" s="153">
        <f t="shared" si="54"/>
        <v>0</v>
      </c>
      <c r="AA218" s="109"/>
    </row>
    <row r="219" spans="2:27" x14ac:dyDescent="0.25">
      <c r="B219" s="47"/>
      <c r="C219" s="47">
        <v>211</v>
      </c>
      <c r="D219" s="51">
        <v>31</v>
      </c>
      <c r="E219" s="51"/>
      <c r="F219" s="53">
        <v>16.62</v>
      </c>
      <c r="G219" s="44">
        <f t="shared" si="57"/>
        <v>18.32</v>
      </c>
      <c r="H219" s="39">
        <f>H207+1</f>
        <v>1987</v>
      </c>
      <c r="J219" s="39">
        <f t="shared" si="62"/>
        <v>0</v>
      </c>
      <c r="K219" s="40">
        <v>31778</v>
      </c>
      <c r="L219" s="54" t="str">
        <f t="shared" si="55"/>
        <v>.</v>
      </c>
      <c r="M219" s="58">
        <f t="shared" si="56"/>
        <v>0</v>
      </c>
      <c r="N219" s="124">
        <f t="shared" si="64"/>
        <v>0</v>
      </c>
      <c r="O219" s="120">
        <f t="shared" si="51"/>
        <v>0</v>
      </c>
      <c r="P219" s="42"/>
      <c r="Q219" s="42">
        <f t="shared" si="65"/>
        <v>0</v>
      </c>
      <c r="R219" s="135">
        <f t="shared" si="58"/>
        <v>0</v>
      </c>
      <c r="S219" s="135">
        <f t="shared" si="59"/>
        <v>0</v>
      </c>
      <c r="T219" s="121">
        <f t="shared" si="52"/>
        <v>0</v>
      </c>
      <c r="U219" s="132">
        <f t="shared" si="60"/>
        <v>0</v>
      </c>
      <c r="V219" s="121">
        <f t="shared" si="63"/>
        <v>0</v>
      </c>
      <c r="W219" s="47"/>
      <c r="X219" s="125">
        <f t="shared" si="53"/>
        <v>0</v>
      </c>
      <c r="Y219" s="125">
        <f t="shared" si="61"/>
        <v>0</v>
      </c>
      <c r="Z219" s="153">
        <f t="shared" si="54"/>
        <v>0</v>
      </c>
      <c r="AA219" s="109"/>
    </row>
    <row r="220" spans="2:27" x14ac:dyDescent="0.25">
      <c r="B220" s="47"/>
      <c r="C220" s="51">
        <v>212</v>
      </c>
      <c r="D220" s="51">
        <v>28.25</v>
      </c>
      <c r="E220" s="51"/>
      <c r="F220" s="53">
        <v>16.43</v>
      </c>
      <c r="G220" s="44">
        <f t="shared" si="57"/>
        <v>18.13</v>
      </c>
      <c r="J220" s="39">
        <f t="shared" si="62"/>
        <v>0</v>
      </c>
      <c r="K220" s="40">
        <v>31809</v>
      </c>
      <c r="L220" s="54" t="str">
        <f t="shared" si="55"/>
        <v>.</v>
      </c>
      <c r="M220" s="58">
        <f t="shared" si="56"/>
        <v>0</v>
      </c>
      <c r="N220" s="124">
        <f t="shared" si="64"/>
        <v>0</v>
      </c>
      <c r="O220" s="120">
        <f t="shared" si="51"/>
        <v>0</v>
      </c>
      <c r="P220" s="42"/>
      <c r="Q220" s="42">
        <f t="shared" si="65"/>
        <v>0</v>
      </c>
      <c r="R220" s="135">
        <f t="shared" si="58"/>
        <v>0</v>
      </c>
      <c r="S220" s="135">
        <f t="shared" si="59"/>
        <v>0</v>
      </c>
      <c r="T220" s="121">
        <f t="shared" si="52"/>
        <v>0</v>
      </c>
      <c r="U220" s="132">
        <f t="shared" si="60"/>
        <v>0</v>
      </c>
      <c r="V220" s="121">
        <f t="shared" si="63"/>
        <v>0</v>
      </c>
      <c r="W220" s="47"/>
      <c r="X220" s="125">
        <f t="shared" si="53"/>
        <v>0</v>
      </c>
      <c r="Y220" s="125">
        <f t="shared" si="61"/>
        <v>0</v>
      </c>
      <c r="Z220" s="153">
        <f t="shared" si="54"/>
        <v>0</v>
      </c>
      <c r="AA220" s="109"/>
    </row>
    <row r="221" spans="2:27" x14ac:dyDescent="0.25">
      <c r="B221" s="47"/>
      <c r="C221" s="51">
        <v>213</v>
      </c>
      <c r="D221" s="51">
        <v>31</v>
      </c>
      <c r="E221" s="51"/>
      <c r="F221" s="53">
        <v>16.23</v>
      </c>
      <c r="G221" s="44">
        <f t="shared" si="57"/>
        <v>17.93</v>
      </c>
      <c r="J221" s="39">
        <f t="shared" si="62"/>
        <v>0</v>
      </c>
      <c r="K221" s="40">
        <v>31837</v>
      </c>
      <c r="L221" s="54" t="str">
        <f t="shared" si="55"/>
        <v>.</v>
      </c>
      <c r="M221" s="58">
        <f t="shared" si="56"/>
        <v>0</v>
      </c>
      <c r="N221" s="124">
        <f t="shared" si="64"/>
        <v>0</v>
      </c>
      <c r="O221" s="120">
        <f t="shared" si="51"/>
        <v>0</v>
      </c>
      <c r="P221" s="42"/>
      <c r="Q221" s="42">
        <f t="shared" si="65"/>
        <v>0</v>
      </c>
      <c r="R221" s="135">
        <f t="shared" si="58"/>
        <v>0</v>
      </c>
      <c r="S221" s="135">
        <f t="shared" si="59"/>
        <v>0</v>
      </c>
      <c r="T221" s="121">
        <f t="shared" si="52"/>
        <v>0</v>
      </c>
      <c r="U221" s="132">
        <f t="shared" si="60"/>
        <v>0</v>
      </c>
      <c r="V221" s="121">
        <f t="shared" si="63"/>
        <v>0</v>
      </c>
      <c r="W221" s="47"/>
      <c r="X221" s="125">
        <f t="shared" si="53"/>
        <v>0</v>
      </c>
      <c r="Y221" s="125">
        <f t="shared" si="61"/>
        <v>0</v>
      </c>
      <c r="Z221" s="153">
        <f t="shared" si="54"/>
        <v>0</v>
      </c>
      <c r="AA221" s="109"/>
    </row>
    <row r="222" spans="2:27" x14ac:dyDescent="0.25">
      <c r="B222" s="47"/>
      <c r="C222" s="47">
        <v>214</v>
      </c>
      <c r="D222" s="51">
        <v>30</v>
      </c>
      <c r="E222" s="51"/>
      <c r="F222" s="53">
        <v>14.8</v>
      </c>
      <c r="G222" s="44">
        <f t="shared" si="57"/>
        <v>16.5</v>
      </c>
      <c r="J222" s="39">
        <f t="shared" si="62"/>
        <v>0</v>
      </c>
      <c r="K222" s="40">
        <v>31868</v>
      </c>
      <c r="L222" s="54" t="str">
        <f t="shared" si="55"/>
        <v>.</v>
      </c>
      <c r="M222" s="58">
        <f t="shared" si="56"/>
        <v>0</v>
      </c>
      <c r="N222" s="124">
        <f t="shared" si="64"/>
        <v>0</v>
      </c>
      <c r="O222" s="120">
        <f t="shared" si="51"/>
        <v>0</v>
      </c>
      <c r="P222" s="42"/>
      <c r="Q222" s="42">
        <f t="shared" si="65"/>
        <v>0</v>
      </c>
      <c r="R222" s="135">
        <f t="shared" si="58"/>
        <v>0</v>
      </c>
      <c r="S222" s="135">
        <f t="shared" si="59"/>
        <v>0</v>
      </c>
      <c r="T222" s="121">
        <f t="shared" si="52"/>
        <v>0</v>
      </c>
      <c r="U222" s="132">
        <f t="shared" si="60"/>
        <v>0</v>
      </c>
      <c r="V222" s="121">
        <f t="shared" si="63"/>
        <v>0</v>
      </c>
      <c r="W222" s="47"/>
      <c r="X222" s="125">
        <f t="shared" si="53"/>
        <v>0</v>
      </c>
      <c r="Y222" s="125">
        <f t="shared" si="61"/>
        <v>0</v>
      </c>
      <c r="Z222" s="153">
        <f t="shared" si="54"/>
        <v>0</v>
      </c>
      <c r="AA222" s="109"/>
    </row>
    <row r="223" spans="2:27" x14ac:dyDescent="0.25">
      <c r="B223" s="47"/>
      <c r="C223" s="51">
        <v>215</v>
      </c>
      <c r="D223" s="51">
        <v>31</v>
      </c>
      <c r="E223" s="51"/>
      <c r="F223" s="53">
        <v>14.26</v>
      </c>
      <c r="G223" s="44">
        <f t="shared" si="57"/>
        <v>15.959999999999999</v>
      </c>
      <c r="J223" s="39">
        <f t="shared" si="62"/>
        <v>0</v>
      </c>
      <c r="K223" s="40">
        <v>31898</v>
      </c>
      <c r="L223" s="54" t="str">
        <f t="shared" si="55"/>
        <v>.</v>
      </c>
      <c r="M223" s="58">
        <f t="shared" si="56"/>
        <v>0</v>
      </c>
      <c r="N223" s="124">
        <f t="shared" si="64"/>
        <v>0</v>
      </c>
      <c r="O223" s="120">
        <f t="shared" ref="O223:O286" si="66">IF(M223+N223&gt;0,(M223+N223)*G223/100/365*D223,0)</f>
        <v>0</v>
      </c>
      <c r="P223" s="42"/>
      <c r="Q223" s="42">
        <f t="shared" si="65"/>
        <v>0</v>
      </c>
      <c r="R223" s="135">
        <f t="shared" si="58"/>
        <v>0</v>
      </c>
      <c r="S223" s="135">
        <f t="shared" si="59"/>
        <v>0</v>
      </c>
      <c r="T223" s="121">
        <f t="shared" ref="T223:T286" si="67">IF(S223&lt;$F$4,S223,$F$4)</f>
        <v>0</v>
      </c>
      <c r="U223" s="132">
        <f t="shared" si="60"/>
        <v>0</v>
      </c>
      <c r="V223" s="121">
        <f t="shared" si="63"/>
        <v>0</v>
      </c>
      <c r="W223" s="47"/>
      <c r="X223" s="125">
        <f t="shared" si="53"/>
        <v>0</v>
      </c>
      <c r="Y223" s="125">
        <f t="shared" si="61"/>
        <v>0</v>
      </c>
      <c r="Z223" s="153">
        <f t="shared" si="54"/>
        <v>0</v>
      </c>
      <c r="AA223" s="109"/>
    </row>
    <row r="224" spans="2:27" x14ac:dyDescent="0.25">
      <c r="B224" s="47"/>
      <c r="C224" s="51">
        <v>216</v>
      </c>
      <c r="D224" s="51">
        <v>30</v>
      </c>
      <c r="E224" s="51"/>
      <c r="F224" s="53">
        <v>13.19</v>
      </c>
      <c r="G224" s="44">
        <f t="shared" si="57"/>
        <v>14.889999999999999</v>
      </c>
      <c r="J224" s="39">
        <f t="shared" si="62"/>
        <v>0</v>
      </c>
      <c r="K224" s="40">
        <v>31929</v>
      </c>
      <c r="L224" s="54" t="str">
        <f t="shared" si="55"/>
        <v>.</v>
      </c>
      <c r="M224" s="58">
        <f t="shared" si="56"/>
        <v>0</v>
      </c>
      <c r="N224" s="124">
        <f t="shared" si="64"/>
        <v>0</v>
      </c>
      <c r="O224" s="120">
        <f t="shared" si="66"/>
        <v>0</v>
      </c>
      <c r="P224" s="115">
        <f>SUM(O213:O224)</f>
        <v>0</v>
      </c>
      <c r="Q224" s="42">
        <f t="shared" si="65"/>
        <v>0</v>
      </c>
      <c r="R224" s="135">
        <f t="shared" si="58"/>
        <v>0</v>
      </c>
      <c r="S224" s="135">
        <f t="shared" si="59"/>
        <v>0</v>
      </c>
      <c r="T224" s="121">
        <f t="shared" si="67"/>
        <v>0</v>
      </c>
      <c r="U224" s="132">
        <f t="shared" si="60"/>
        <v>0</v>
      </c>
      <c r="V224" s="121">
        <f t="shared" si="63"/>
        <v>0</v>
      </c>
      <c r="W224" s="47"/>
      <c r="X224" s="125">
        <f t="shared" ref="X224:X287" si="68">IF(V224&gt;0,X223+1,0)</f>
        <v>0</v>
      </c>
      <c r="Y224" s="125">
        <f t="shared" si="61"/>
        <v>0</v>
      </c>
      <c r="Z224" s="153">
        <f t="shared" si="54"/>
        <v>0</v>
      </c>
      <c r="AA224" s="109"/>
    </row>
    <row r="225" spans="2:27" x14ac:dyDescent="0.25">
      <c r="B225" s="47">
        <f>B213+1</f>
        <v>19</v>
      </c>
      <c r="C225" s="47">
        <v>217</v>
      </c>
      <c r="D225" s="51">
        <v>31</v>
      </c>
      <c r="E225" s="51"/>
      <c r="F225" s="53">
        <v>12.43</v>
      </c>
      <c r="G225" s="44">
        <f t="shared" si="57"/>
        <v>14.129999999999999</v>
      </c>
      <c r="J225" s="39">
        <f t="shared" si="62"/>
        <v>0</v>
      </c>
      <c r="K225" s="40">
        <v>31959</v>
      </c>
      <c r="L225" s="54" t="str">
        <f t="shared" si="55"/>
        <v>.</v>
      </c>
      <c r="M225" s="58">
        <f t="shared" si="56"/>
        <v>0</v>
      </c>
      <c r="N225" s="124">
        <f t="shared" si="64"/>
        <v>0</v>
      </c>
      <c r="O225" s="120">
        <f t="shared" si="66"/>
        <v>0</v>
      </c>
      <c r="P225" s="42"/>
      <c r="Q225" s="42">
        <f t="shared" si="65"/>
        <v>0</v>
      </c>
      <c r="R225" s="135">
        <f t="shared" si="58"/>
        <v>0</v>
      </c>
      <c r="S225" s="135">
        <f t="shared" si="59"/>
        <v>0</v>
      </c>
      <c r="T225" s="121">
        <f t="shared" si="67"/>
        <v>0</v>
      </c>
      <c r="U225" s="132">
        <f t="shared" si="60"/>
        <v>0</v>
      </c>
      <c r="V225" s="121">
        <f t="shared" si="63"/>
        <v>0</v>
      </c>
      <c r="W225" s="47"/>
      <c r="X225" s="125">
        <f t="shared" si="68"/>
        <v>0</v>
      </c>
      <c r="Y225" s="125">
        <f t="shared" si="61"/>
        <v>0</v>
      </c>
      <c r="Z225" s="153">
        <f t="shared" si="54"/>
        <v>0</v>
      </c>
      <c r="AA225" s="109"/>
    </row>
    <row r="226" spans="2:27" x14ac:dyDescent="0.25">
      <c r="B226" s="47"/>
      <c r="C226" s="51">
        <v>218</v>
      </c>
      <c r="D226" s="51">
        <v>31</v>
      </c>
      <c r="E226" s="51"/>
      <c r="F226" s="53">
        <v>12.16</v>
      </c>
      <c r="G226" s="44">
        <f t="shared" si="57"/>
        <v>13.86</v>
      </c>
      <c r="J226" s="39">
        <f t="shared" si="62"/>
        <v>0</v>
      </c>
      <c r="K226" s="40">
        <v>31990</v>
      </c>
      <c r="L226" s="54" t="str">
        <f t="shared" si="55"/>
        <v>.</v>
      </c>
      <c r="M226" s="58">
        <f t="shared" si="56"/>
        <v>0</v>
      </c>
      <c r="N226" s="124">
        <f t="shared" si="64"/>
        <v>0</v>
      </c>
      <c r="O226" s="120">
        <f t="shared" si="66"/>
        <v>0</v>
      </c>
      <c r="P226" s="42"/>
      <c r="Q226" s="42">
        <f t="shared" si="65"/>
        <v>0</v>
      </c>
      <c r="R226" s="135">
        <f t="shared" si="58"/>
        <v>0</v>
      </c>
      <c r="S226" s="135">
        <f t="shared" si="59"/>
        <v>0</v>
      </c>
      <c r="T226" s="121">
        <f t="shared" si="67"/>
        <v>0</v>
      </c>
      <c r="U226" s="132">
        <f t="shared" si="60"/>
        <v>0</v>
      </c>
      <c r="V226" s="121">
        <f t="shared" si="63"/>
        <v>0</v>
      </c>
      <c r="W226" s="47"/>
      <c r="X226" s="125">
        <f t="shared" si="68"/>
        <v>0</v>
      </c>
      <c r="Y226" s="125">
        <f t="shared" si="61"/>
        <v>0</v>
      </c>
      <c r="Z226" s="153">
        <f t="shared" si="54"/>
        <v>0</v>
      </c>
      <c r="AA226" s="109"/>
    </row>
    <row r="227" spans="2:27" x14ac:dyDescent="0.25">
      <c r="B227" s="47"/>
      <c r="C227" s="51">
        <v>219</v>
      </c>
      <c r="D227" s="51">
        <v>30</v>
      </c>
      <c r="E227" s="51"/>
      <c r="F227" s="53">
        <v>11.8</v>
      </c>
      <c r="G227" s="44">
        <f t="shared" si="57"/>
        <v>13.5</v>
      </c>
      <c r="J227" s="39">
        <f t="shared" si="62"/>
        <v>0</v>
      </c>
      <c r="K227" s="40">
        <v>32021</v>
      </c>
      <c r="L227" s="54" t="str">
        <f t="shared" si="55"/>
        <v>.</v>
      </c>
      <c r="M227" s="58">
        <f t="shared" si="56"/>
        <v>0</v>
      </c>
      <c r="N227" s="124">
        <f t="shared" si="64"/>
        <v>0</v>
      </c>
      <c r="O227" s="120">
        <f t="shared" si="66"/>
        <v>0</v>
      </c>
      <c r="P227" s="42"/>
      <c r="Q227" s="42">
        <f t="shared" si="65"/>
        <v>0</v>
      </c>
      <c r="R227" s="135">
        <f t="shared" si="58"/>
        <v>0</v>
      </c>
      <c r="S227" s="135">
        <f t="shared" si="59"/>
        <v>0</v>
      </c>
      <c r="T227" s="121">
        <f t="shared" si="67"/>
        <v>0</v>
      </c>
      <c r="U227" s="132">
        <f t="shared" si="60"/>
        <v>0</v>
      </c>
      <c r="V227" s="121">
        <f t="shared" si="63"/>
        <v>0</v>
      </c>
      <c r="W227" s="47"/>
      <c r="X227" s="125">
        <f t="shared" si="68"/>
        <v>0</v>
      </c>
      <c r="Y227" s="125">
        <f t="shared" si="61"/>
        <v>0</v>
      </c>
      <c r="Z227" s="153">
        <f t="shared" si="54"/>
        <v>0</v>
      </c>
      <c r="AA227" s="109"/>
    </row>
    <row r="228" spans="2:27" x14ac:dyDescent="0.25">
      <c r="B228" s="47"/>
      <c r="C228" s="47">
        <v>220</v>
      </c>
      <c r="D228" s="51">
        <v>31</v>
      </c>
      <c r="E228" s="51"/>
      <c r="F228" s="53">
        <v>11.3</v>
      </c>
      <c r="G228" s="44">
        <f t="shared" si="57"/>
        <v>13</v>
      </c>
      <c r="J228" s="39">
        <f t="shared" si="62"/>
        <v>0</v>
      </c>
      <c r="K228" s="40">
        <v>32051</v>
      </c>
      <c r="L228" s="54" t="str">
        <f t="shared" si="55"/>
        <v>.</v>
      </c>
      <c r="M228" s="58">
        <f t="shared" si="56"/>
        <v>0</v>
      </c>
      <c r="N228" s="124">
        <f t="shared" si="64"/>
        <v>0</v>
      </c>
      <c r="O228" s="120">
        <f t="shared" si="66"/>
        <v>0</v>
      </c>
      <c r="P228" s="42"/>
      <c r="Q228" s="42">
        <f t="shared" si="65"/>
        <v>0</v>
      </c>
      <c r="R228" s="135">
        <f t="shared" si="58"/>
        <v>0</v>
      </c>
      <c r="S228" s="135">
        <f t="shared" si="59"/>
        <v>0</v>
      </c>
      <c r="T228" s="121">
        <f t="shared" si="67"/>
        <v>0</v>
      </c>
      <c r="U228" s="132">
        <f t="shared" si="60"/>
        <v>0</v>
      </c>
      <c r="V228" s="121">
        <f t="shared" si="63"/>
        <v>0</v>
      </c>
      <c r="W228" s="47"/>
      <c r="X228" s="125">
        <f t="shared" si="68"/>
        <v>0</v>
      </c>
      <c r="Y228" s="125">
        <f t="shared" si="61"/>
        <v>0</v>
      </c>
      <c r="Z228" s="153">
        <f t="shared" si="54"/>
        <v>0</v>
      </c>
      <c r="AA228" s="109"/>
    </row>
    <row r="229" spans="2:27" x14ac:dyDescent="0.25">
      <c r="B229" s="47"/>
      <c r="C229" s="51">
        <v>221</v>
      </c>
      <c r="D229" s="51">
        <v>30</v>
      </c>
      <c r="E229" s="51"/>
      <c r="F229" s="53">
        <v>11.69</v>
      </c>
      <c r="G229" s="44">
        <f t="shared" si="57"/>
        <v>13.389999999999999</v>
      </c>
      <c r="J229" s="39">
        <f t="shared" si="62"/>
        <v>0</v>
      </c>
      <c r="K229" s="40">
        <v>32082</v>
      </c>
      <c r="L229" s="54" t="str">
        <f t="shared" si="55"/>
        <v>.</v>
      </c>
      <c r="M229" s="58">
        <f t="shared" si="56"/>
        <v>0</v>
      </c>
      <c r="N229" s="124">
        <f t="shared" si="64"/>
        <v>0</v>
      </c>
      <c r="O229" s="120">
        <f t="shared" si="66"/>
        <v>0</v>
      </c>
      <c r="P229" s="42"/>
      <c r="Q229" s="42">
        <f t="shared" si="65"/>
        <v>0</v>
      </c>
      <c r="R229" s="135">
        <f t="shared" si="58"/>
        <v>0</v>
      </c>
      <c r="S229" s="135">
        <f t="shared" si="59"/>
        <v>0</v>
      </c>
      <c r="T229" s="121">
        <f t="shared" si="67"/>
        <v>0</v>
      </c>
      <c r="U229" s="132">
        <f t="shared" si="60"/>
        <v>0</v>
      </c>
      <c r="V229" s="121">
        <f t="shared" si="63"/>
        <v>0</v>
      </c>
      <c r="W229" s="47"/>
      <c r="X229" s="125">
        <f t="shared" si="68"/>
        <v>0</v>
      </c>
      <c r="Y229" s="125">
        <f t="shared" si="61"/>
        <v>0</v>
      </c>
      <c r="Z229" s="153">
        <f t="shared" si="54"/>
        <v>0</v>
      </c>
      <c r="AA229" s="109"/>
    </row>
    <row r="230" spans="2:27" x14ac:dyDescent="0.25">
      <c r="B230" s="47"/>
      <c r="C230" s="51">
        <v>222</v>
      </c>
      <c r="D230" s="51">
        <v>31</v>
      </c>
      <c r="E230" s="51"/>
      <c r="F230" s="53">
        <v>11.3</v>
      </c>
      <c r="G230" s="44">
        <f t="shared" si="57"/>
        <v>13</v>
      </c>
      <c r="I230" s="96">
        <f>SUM(G219:G230)/12</f>
        <v>15.217499999999996</v>
      </c>
      <c r="J230" s="39">
        <f t="shared" si="62"/>
        <v>0</v>
      </c>
      <c r="K230" s="40">
        <v>32112</v>
      </c>
      <c r="L230" s="54" t="str">
        <f t="shared" si="55"/>
        <v>.</v>
      </c>
      <c r="M230" s="58">
        <f t="shared" si="56"/>
        <v>0</v>
      </c>
      <c r="N230" s="124">
        <f t="shared" si="64"/>
        <v>0</v>
      </c>
      <c r="O230" s="120">
        <f t="shared" si="66"/>
        <v>0</v>
      </c>
      <c r="P230" s="42"/>
      <c r="Q230" s="42">
        <f t="shared" si="65"/>
        <v>0</v>
      </c>
      <c r="R230" s="135">
        <f t="shared" si="58"/>
        <v>0</v>
      </c>
      <c r="S230" s="135">
        <f t="shared" si="59"/>
        <v>0</v>
      </c>
      <c r="T230" s="121">
        <f t="shared" si="67"/>
        <v>0</v>
      </c>
      <c r="U230" s="132">
        <f t="shared" si="60"/>
        <v>0</v>
      </c>
      <c r="V230" s="121">
        <f t="shared" si="63"/>
        <v>0</v>
      </c>
      <c r="W230" s="47"/>
      <c r="X230" s="125">
        <f t="shared" si="68"/>
        <v>0</v>
      </c>
      <c r="Y230" s="125">
        <f t="shared" si="61"/>
        <v>0</v>
      </c>
      <c r="Z230" s="153">
        <f t="shared" si="54"/>
        <v>0</v>
      </c>
      <c r="AA230" s="109"/>
    </row>
    <row r="231" spans="2:27" x14ac:dyDescent="0.25">
      <c r="B231" s="47"/>
      <c r="C231" s="47">
        <v>223</v>
      </c>
      <c r="D231" s="51">
        <v>31</v>
      </c>
      <c r="E231" s="51"/>
      <c r="F231" s="53">
        <v>10.62</v>
      </c>
      <c r="G231" s="44">
        <f t="shared" si="57"/>
        <v>12.319999999999999</v>
      </c>
      <c r="H231" s="39">
        <f>H219+1</f>
        <v>1988</v>
      </c>
      <c r="J231" s="39">
        <f t="shared" si="62"/>
        <v>0</v>
      </c>
      <c r="K231" s="40">
        <v>32143</v>
      </c>
      <c r="L231" s="54" t="str">
        <f t="shared" si="55"/>
        <v>.</v>
      </c>
      <c r="M231" s="58">
        <f t="shared" si="56"/>
        <v>0</v>
      </c>
      <c r="N231" s="124">
        <f t="shared" si="64"/>
        <v>0</v>
      </c>
      <c r="O231" s="120">
        <f t="shared" si="66"/>
        <v>0</v>
      </c>
      <c r="P231" s="42"/>
      <c r="Q231" s="42">
        <f t="shared" si="65"/>
        <v>0</v>
      </c>
      <c r="R231" s="135">
        <f t="shared" si="58"/>
        <v>0</v>
      </c>
      <c r="S231" s="135">
        <f t="shared" si="59"/>
        <v>0</v>
      </c>
      <c r="T231" s="121">
        <f t="shared" si="67"/>
        <v>0</v>
      </c>
      <c r="U231" s="132">
        <f t="shared" si="60"/>
        <v>0</v>
      </c>
      <c r="V231" s="121">
        <f t="shared" si="63"/>
        <v>0</v>
      </c>
      <c r="W231" s="47"/>
      <c r="X231" s="125">
        <f t="shared" si="68"/>
        <v>0</v>
      </c>
      <c r="Y231" s="125">
        <f t="shared" si="61"/>
        <v>0</v>
      </c>
      <c r="Z231" s="153">
        <f t="shared" si="54"/>
        <v>0</v>
      </c>
      <c r="AA231" s="109"/>
    </row>
    <row r="232" spans="2:27" x14ac:dyDescent="0.25">
      <c r="B232" s="47"/>
      <c r="C232" s="51">
        <v>224</v>
      </c>
      <c r="D232" s="51">
        <v>28.25</v>
      </c>
      <c r="E232" s="51"/>
      <c r="F232" s="53">
        <v>10.66</v>
      </c>
      <c r="G232" s="44">
        <f t="shared" si="57"/>
        <v>12.36</v>
      </c>
      <c r="J232" s="39">
        <f t="shared" si="62"/>
        <v>0</v>
      </c>
      <c r="K232" s="40">
        <v>32174</v>
      </c>
      <c r="L232" s="54" t="str">
        <f t="shared" si="55"/>
        <v>.</v>
      </c>
      <c r="M232" s="58">
        <f t="shared" si="56"/>
        <v>0</v>
      </c>
      <c r="N232" s="124">
        <f t="shared" si="64"/>
        <v>0</v>
      </c>
      <c r="O232" s="120">
        <f t="shared" si="66"/>
        <v>0</v>
      </c>
      <c r="P232" s="42"/>
      <c r="Q232" s="42">
        <f t="shared" si="65"/>
        <v>0</v>
      </c>
      <c r="R232" s="135">
        <f t="shared" si="58"/>
        <v>0</v>
      </c>
      <c r="S232" s="135">
        <f t="shared" si="59"/>
        <v>0</v>
      </c>
      <c r="T232" s="121">
        <f t="shared" si="67"/>
        <v>0</v>
      </c>
      <c r="U232" s="132">
        <f t="shared" si="60"/>
        <v>0</v>
      </c>
      <c r="V232" s="121">
        <f t="shared" si="63"/>
        <v>0</v>
      </c>
      <c r="W232" s="47"/>
      <c r="X232" s="125">
        <f t="shared" si="68"/>
        <v>0</v>
      </c>
      <c r="Y232" s="125">
        <f t="shared" si="61"/>
        <v>0</v>
      </c>
      <c r="Z232" s="153">
        <f t="shared" si="54"/>
        <v>0</v>
      </c>
      <c r="AA232" s="109"/>
    </row>
    <row r="233" spans="2:27" x14ac:dyDescent="0.25">
      <c r="B233" s="47"/>
      <c r="C233" s="51">
        <v>225</v>
      </c>
      <c r="D233" s="51">
        <v>31</v>
      </c>
      <c r="E233" s="51"/>
      <c r="F233" s="53">
        <v>10.87</v>
      </c>
      <c r="G233" s="44">
        <f t="shared" si="57"/>
        <v>12.569999999999999</v>
      </c>
      <c r="J233" s="39">
        <f t="shared" si="62"/>
        <v>0</v>
      </c>
      <c r="K233" s="40">
        <v>32203</v>
      </c>
      <c r="L233" s="54" t="str">
        <f t="shared" si="55"/>
        <v>.</v>
      </c>
      <c r="M233" s="58">
        <f t="shared" si="56"/>
        <v>0</v>
      </c>
      <c r="N233" s="124">
        <f t="shared" si="64"/>
        <v>0</v>
      </c>
      <c r="O233" s="120">
        <f t="shared" si="66"/>
        <v>0</v>
      </c>
      <c r="P233" s="42"/>
      <c r="Q233" s="42">
        <f t="shared" si="65"/>
        <v>0</v>
      </c>
      <c r="R233" s="135">
        <f t="shared" si="58"/>
        <v>0</v>
      </c>
      <c r="S233" s="135">
        <f t="shared" si="59"/>
        <v>0</v>
      </c>
      <c r="T233" s="121">
        <f t="shared" si="67"/>
        <v>0</v>
      </c>
      <c r="U233" s="132">
        <f t="shared" si="60"/>
        <v>0</v>
      </c>
      <c r="V233" s="121">
        <f t="shared" si="63"/>
        <v>0</v>
      </c>
      <c r="W233" s="47"/>
      <c r="X233" s="125">
        <f t="shared" si="68"/>
        <v>0</v>
      </c>
      <c r="Y233" s="125">
        <f t="shared" si="61"/>
        <v>0</v>
      </c>
      <c r="Z233" s="153">
        <f t="shared" si="54"/>
        <v>0</v>
      </c>
      <c r="AA233" s="109"/>
    </row>
    <row r="234" spans="2:27" x14ac:dyDescent="0.25">
      <c r="B234" s="47"/>
      <c r="C234" s="47">
        <v>226</v>
      </c>
      <c r="D234" s="51">
        <v>30</v>
      </c>
      <c r="E234" s="51"/>
      <c r="F234" s="53">
        <v>11.3</v>
      </c>
      <c r="G234" s="44">
        <f t="shared" si="57"/>
        <v>13</v>
      </c>
      <c r="J234" s="39">
        <f t="shared" si="62"/>
        <v>0</v>
      </c>
      <c r="K234" s="40">
        <v>32234</v>
      </c>
      <c r="L234" s="54" t="str">
        <f t="shared" si="55"/>
        <v>.</v>
      </c>
      <c r="M234" s="58">
        <f t="shared" si="56"/>
        <v>0</v>
      </c>
      <c r="N234" s="124">
        <f t="shared" si="64"/>
        <v>0</v>
      </c>
      <c r="O234" s="120">
        <f t="shared" si="66"/>
        <v>0</v>
      </c>
      <c r="P234" s="42"/>
      <c r="Q234" s="42">
        <f t="shared" si="65"/>
        <v>0</v>
      </c>
      <c r="R234" s="135">
        <f t="shared" si="58"/>
        <v>0</v>
      </c>
      <c r="S234" s="135">
        <f t="shared" si="59"/>
        <v>0</v>
      </c>
      <c r="T234" s="121">
        <f t="shared" si="67"/>
        <v>0</v>
      </c>
      <c r="U234" s="132">
        <f t="shared" si="60"/>
        <v>0</v>
      </c>
      <c r="V234" s="121">
        <f t="shared" si="63"/>
        <v>0</v>
      </c>
      <c r="W234" s="47"/>
      <c r="X234" s="125">
        <f t="shared" si="68"/>
        <v>0</v>
      </c>
      <c r="Y234" s="125">
        <f t="shared" si="61"/>
        <v>0</v>
      </c>
      <c r="Z234" s="153">
        <f t="shared" si="54"/>
        <v>0</v>
      </c>
      <c r="AA234" s="109"/>
    </row>
    <row r="235" spans="2:27" x14ac:dyDescent="0.25">
      <c r="B235" s="47"/>
      <c r="C235" s="51">
        <v>227</v>
      </c>
      <c r="D235" s="51">
        <v>31</v>
      </c>
      <c r="E235" s="51"/>
      <c r="F235" s="53">
        <v>12.58</v>
      </c>
      <c r="G235" s="44">
        <f t="shared" si="57"/>
        <v>14.28</v>
      </c>
      <c r="J235" s="39">
        <f t="shared" si="62"/>
        <v>0</v>
      </c>
      <c r="K235" s="40">
        <v>32264</v>
      </c>
      <c r="L235" s="54" t="str">
        <f t="shared" si="55"/>
        <v>.</v>
      </c>
      <c r="M235" s="58">
        <f t="shared" si="56"/>
        <v>0</v>
      </c>
      <c r="N235" s="124">
        <f t="shared" si="64"/>
        <v>0</v>
      </c>
      <c r="O235" s="120">
        <f t="shared" si="66"/>
        <v>0</v>
      </c>
      <c r="P235" s="42"/>
      <c r="Q235" s="42">
        <f t="shared" si="65"/>
        <v>0</v>
      </c>
      <c r="R235" s="135">
        <f t="shared" si="58"/>
        <v>0</v>
      </c>
      <c r="S235" s="135">
        <f t="shared" si="59"/>
        <v>0</v>
      </c>
      <c r="T235" s="121">
        <f t="shared" si="67"/>
        <v>0</v>
      </c>
      <c r="U235" s="132">
        <f t="shared" si="60"/>
        <v>0</v>
      </c>
      <c r="V235" s="121">
        <f t="shared" si="63"/>
        <v>0</v>
      </c>
      <c r="W235" s="47"/>
      <c r="X235" s="125">
        <f t="shared" si="68"/>
        <v>0</v>
      </c>
      <c r="Y235" s="125">
        <f t="shared" si="61"/>
        <v>0</v>
      </c>
      <c r="Z235" s="153">
        <f t="shared" si="54"/>
        <v>0</v>
      </c>
      <c r="AA235" s="109"/>
    </row>
    <row r="236" spans="2:27" x14ac:dyDescent="0.25">
      <c r="B236" s="47"/>
      <c r="C236" s="51">
        <v>228</v>
      </c>
      <c r="D236" s="51">
        <v>30</v>
      </c>
      <c r="E236" s="51"/>
      <c r="F236" s="53">
        <v>13.07</v>
      </c>
      <c r="G236" s="44">
        <f t="shared" si="57"/>
        <v>14.77</v>
      </c>
      <c r="J236" s="39">
        <f t="shared" si="62"/>
        <v>0</v>
      </c>
      <c r="K236" s="40">
        <v>32295</v>
      </c>
      <c r="L236" s="54" t="str">
        <f t="shared" si="55"/>
        <v>.</v>
      </c>
      <c r="M236" s="58">
        <f t="shared" si="56"/>
        <v>0</v>
      </c>
      <c r="N236" s="124">
        <f t="shared" si="64"/>
        <v>0</v>
      </c>
      <c r="O236" s="120">
        <f t="shared" si="66"/>
        <v>0</v>
      </c>
      <c r="P236" s="115">
        <f>SUM(O225:O236)</f>
        <v>0</v>
      </c>
      <c r="Q236" s="42">
        <f t="shared" si="65"/>
        <v>0</v>
      </c>
      <c r="R236" s="135">
        <f t="shared" si="58"/>
        <v>0</v>
      </c>
      <c r="S236" s="135">
        <f t="shared" si="59"/>
        <v>0</v>
      </c>
      <c r="T236" s="121">
        <f t="shared" si="67"/>
        <v>0</v>
      </c>
      <c r="U236" s="132">
        <f t="shared" si="60"/>
        <v>0</v>
      </c>
      <c r="V236" s="121">
        <f t="shared" si="63"/>
        <v>0</v>
      </c>
      <c r="W236" s="47"/>
      <c r="X236" s="125">
        <f t="shared" si="68"/>
        <v>0</v>
      </c>
      <c r="Y236" s="125">
        <f t="shared" si="61"/>
        <v>0</v>
      </c>
      <c r="Z236" s="153">
        <f t="shared" si="54"/>
        <v>0</v>
      </c>
      <c r="AA236" s="109"/>
    </row>
    <row r="237" spans="2:27" x14ac:dyDescent="0.25">
      <c r="B237" s="47">
        <f>B225+1</f>
        <v>20</v>
      </c>
      <c r="C237" s="47">
        <v>229</v>
      </c>
      <c r="D237" s="51">
        <v>31</v>
      </c>
      <c r="E237" s="51"/>
      <c r="F237" s="53">
        <v>12.71</v>
      </c>
      <c r="G237" s="44">
        <f t="shared" si="57"/>
        <v>14.41</v>
      </c>
      <c r="J237" s="39">
        <f t="shared" si="62"/>
        <v>0</v>
      </c>
      <c r="K237" s="40">
        <v>32325</v>
      </c>
      <c r="L237" s="54" t="str">
        <f t="shared" si="55"/>
        <v>.</v>
      </c>
      <c r="M237" s="58">
        <f t="shared" si="56"/>
        <v>0</v>
      </c>
      <c r="N237" s="124">
        <f t="shared" si="64"/>
        <v>0</v>
      </c>
      <c r="O237" s="120">
        <f t="shared" si="66"/>
        <v>0</v>
      </c>
      <c r="P237" s="42"/>
      <c r="Q237" s="42">
        <f t="shared" si="65"/>
        <v>0</v>
      </c>
      <c r="R237" s="135">
        <f t="shared" si="58"/>
        <v>0</v>
      </c>
      <c r="S237" s="135">
        <f t="shared" si="59"/>
        <v>0</v>
      </c>
      <c r="T237" s="121">
        <f t="shared" si="67"/>
        <v>0</v>
      </c>
      <c r="U237" s="132">
        <f t="shared" si="60"/>
        <v>0</v>
      </c>
      <c r="V237" s="121">
        <f t="shared" si="63"/>
        <v>0</v>
      </c>
      <c r="W237" s="47"/>
      <c r="X237" s="125">
        <f t="shared" si="68"/>
        <v>0</v>
      </c>
      <c r="Y237" s="125">
        <f t="shared" si="61"/>
        <v>0</v>
      </c>
      <c r="Z237" s="153">
        <f t="shared" si="54"/>
        <v>0</v>
      </c>
      <c r="AA237" s="109"/>
    </row>
    <row r="238" spans="2:27" x14ac:dyDescent="0.25">
      <c r="B238" s="47"/>
      <c r="C238" s="51">
        <v>230</v>
      </c>
      <c r="D238" s="51">
        <v>31</v>
      </c>
      <c r="E238" s="51"/>
      <c r="F238" s="53">
        <v>12.91</v>
      </c>
      <c r="G238" s="44">
        <f t="shared" si="57"/>
        <v>14.61</v>
      </c>
      <c r="J238" s="39">
        <f t="shared" si="62"/>
        <v>0</v>
      </c>
      <c r="K238" s="40">
        <v>32356</v>
      </c>
      <c r="L238" s="54" t="str">
        <f t="shared" si="55"/>
        <v>.</v>
      </c>
      <c r="M238" s="58">
        <f t="shared" si="56"/>
        <v>0</v>
      </c>
      <c r="N238" s="124">
        <f t="shared" si="64"/>
        <v>0</v>
      </c>
      <c r="O238" s="120">
        <f t="shared" si="66"/>
        <v>0</v>
      </c>
      <c r="P238" s="42"/>
      <c r="Q238" s="42">
        <f t="shared" si="65"/>
        <v>0</v>
      </c>
      <c r="R238" s="135">
        <f t="shared" si="58"/>
        <v>0</v>
      </c>
      <c r="S238" s="135">
        <f t="shared" si="59"/>
        <v>0</v>
      </c>
      <c r="T238" s="121">
        <f t="shared" si="67"/>
        <v>0</v>
      </c>
      <c r="U238" s="132">
        <f t="shared" si="60"/>
        <v>0</v>
      </c>
      <c r="V238" s="121">
        <f t="shared" si="63"/>
        <v>0</v>
      </c>
      <c r="W238" s="47"/>
      <c r="X238" s="125">
        <f t="shared" si="68"/>
        <v>0</v>
      </c>
      <c r="Y238" s="125">
        <f t="shared" si="61"/>
        <v>0</v>
      </c>
      <c r="Z238" s="153">
        <f t="shared" si="54"/>
        <v>0</v>
      </c>
      <c r="AA238" s="109"/>
    </row>
    <row r="239" spans="2:27" x14ac:dyDescent="0.25">
      <c r="B239" s="47"/>
      <c r="C239" s="51">
        <v>231</v>
      </c>
      <c r="D239" s="51">
        <v>30</v>
      </c>
      <c r="E239" s="51"/>
      <c r="F239" s="53">
        <v>13.07</v>
      </c>
      <c r="G239" s="44">
        <f t="shared" si="57"/>
        <v>14.77</v>
      </c>
      <c r="J239" s="39">
        <f t="shared" si="62"/>
        <v>0</v>
      </c>
      <c r="K239" s="40">
        <v>32387</v>
      </c>
      <c r="L239" s="54" t="str">
        <f t="shared" si="55"/>
        <v>.</v>
      </c>
      <c r="M239" s="58">
        <f t="shared" si="56"/>
        <v>0</v>
      </c>
      <c r="N239" s="124">
        <f t="shared" si="64"/>
        <v>0</v>
      </c>
      <c r="O239" s="120">
        <f t="shared" si="66"/>
        <v>0</v>
      </c>
      <c r="P239" s="42"/>
      <c r="Q239" s="42">
        <f t="shared" si="65"/>
        <v>0</v>
      </c>
      <c r="R239" s="135">
        <f t="shared" si="58"/>
        <v>0</v>
      </c>
      <c r="S239" s="135">
        <f t="shared" si="59"/>
        <v>0</v>
      </c>
      <c r="T239" s="121">
        <f t="shared" si="67"/>
        <v>0</v>
      </c>
      <c r="U239" s="132">
        <f t="shared" si="60"/>
        <v>0</v>
      </c>
      <c r="V239" s="121">
        <f t="shared" si="63"/>
        <v>0</v>
      </c>
      <c r="W239" s="47"/>
      <c r="X239" s="125">
        <f t="shared" si="68"/>
        <v>0</v>
      </c>
      <c r="Y239" s="125">
        <f t="shared" si="61"/>
        <v>0</v>
      </c>
      <c r="Z239" s="153">
        <f t="shared" si="54"/>
        <v>0</v>
      </c>
      <c r="AA239" s="109"/>
    </row>
    <row r="240" spans="2:27" x14ac:dyDescent="0.25">
      <c r="B240" s="47"/>
      <c r="C240" s="47">
        <v>232</v>
      </c>
      <c r="D240" s="51">
        <v>31</v>
      </c>
      <c r="E240" s="51"/>
      <c r="F240" s="53">
        <v>13.41</v>
      </c>
      <c r="G240" s="44">
        <f t="shared" si="57"/>
        <v>15.11</v>
      </c>
      <c r="J240" s="39">
        <f t="shared" si="62"/>
        <v>0</v>
      </c>
      <c r="K240" s="40">
        <v>32417</v>
      </c>
      <c r="L240" s="54" t="str">
        <f t="shared" si="55"/>
        <v>.</v>
      </c>
      <c r="M240" s="58">
        <f t="shared" si="56"/>
        <v>0</v>
      </c>
      <c r="N240" s="124">
        <f t="shared" si="64"/>
        <v>0</v>
      </c>
      <c r="O240" s="120">
        <f t="shared" si="66"/>
        <v>0</v>
      </c>
      <c r="P240" s="42"/>
      <c r="Q240" s="42">
        <f t="shared" si="65"/>
        <v>0</v>
      </c>
      <c r="R240" s="135">
        <f t="shared" si="58"/>
        <v>0</v>
      </c>
      <c r="S240" s="135">
        <f t="shared" si="59"/>
        <v>0</v>
      </c>
      <c r="T240" s="121">
        <f t="shared" si="67"/>
        <v>0</v>
      </c>
      <c r="U240" s="132">
        <f t="shared" si="60"/>
        <v>0</v>
      </c>
      <c r="V240" s="121">
        <f t="shared" si="63"/>
        <v>0</v>
      </c>
      <c r="W240" s="47"/>
      <c r="X240" s="125">
        <f t="shared" si="68"/>
        <v>0</v>
      </c>
      <c r="Y240" s="125">
        <f t="shared" si="61"/>
        <v>0</v>
      </c>
      <c r="Z240" s="153">
        <f t="shared" si="54"/>
        <v>0</v>
      </c>
      <c r="AA240" s="109"/>
    </row>
    <row r="241" spans="2:27" x14ac:dyDescent="0.25">
      <c r="B241" s="47"/>
      <c r="C241" s="51">
        <v>233</v>
      </c>
      <c r="D241" s="51">
        <v>30</v>
      </c>
      <c r="E241" s="51"/>
      <c r="F241" s="53">
        <v>14.33</v>
      </c>
      <c r="G241" s="44">
        <f t="shared" si="57"/>
        <v>16.03</v>
      </c>
      <c r="J241" s="39">
        <f t="shared" si="62"/>
        <v>0</v>
      </c>
      <c r="K241" s="40">
        <v>32448</v>
      </c>
      <c r="L241" s="54" t="str">
        <f t="shared" si="55"/>
        <v>.</v>
      </c>
      <c r="M241" s="58">
        <f t="shared" si="56"/>
        <v>0</v>
      </c>
      <c r="N241" s="124">
        <f t="shared" si="64"/>
        <v>0</v>
      </c>
      <c r="O241" s="120">
        <f t="shared" si="66"/>
        <v>0</v>
      </c>
      <c r="P241" s="42"/>
      <c r="Q241" s="42">
        <f t="shared" si="65"/>
        <v>0</v>
      </c>
      <c r="R241" s="135">
        <f t="shared" si="58"/>
        <v>0</v>
      </c>
      <c r="S241" s="135">
        <f t="shared" si="59"/>
        <v>0</v>
      </c>
      <c r="T241" s="121">
        <f t="shared" si="67"/>
        <v>0</v>
      </c>
      <c r="U241" s="132">
        <f t="shared" si="60"/>
        <v>0</v>
      </c>
      <c r="V241" s="121">
        <f t="shared" si="63"/>
        <v>0</v>
      </c>
      <c r="W241" s="47"/>
      <c r="X241" s="125">
        <f t="shared" si="68"/>
        <v>0</v>
      </c>
      <c r="Y241" s="125">
        <f t="shared" si="61"/>
        <v>0</v>
      </c>
      <c r="Z241" s="153">
        <f t="shared" si="54"/>
        <v>0</v>
      </c>
      <c r="AA241" s="109"/>
    </row>
    <row r="242" spans="2:27" x14ac:dyDescent="0.25">
      <c r="B242" s="47"/>
      <c r="C242" s="51">
        <v>234</v>
      </c>
      <c r="D242" s="51">
        <v>31</v>
      </c>
      <c r="E242" s="51"/>
      <c r="F242" s="53">
        <v>14.59</v>
      </c>
      <c r="G242" s="44">
        <f t="shared" si="57"/>
        <v>16.29</v>
      </c>
      <c r="I242" s="96">
        <f>SUM(G231:G242)/12</f>
        <v>14.209999999999999</v>
      </c>
      <c r="J242" s="39">
        <f t="shared" si="62"/>
        <v>0</v>
      </c>
      <c r="K242" s="40">
        <v>32478</v>
      </c>
      <c r="L242" s="54" t="str">
        <f t="shared" si="55"/>
        <v>.</v>
      </c>
      <c r="M242" s="58">
        <f t="shared" si="56"/>
        <v>0</v>
      </c>
      <c r="N242" s="124">
        <f t="shared" si="64"/>
        <v>0</v>
      </c>
      <c r="O242" s="120">
        <f t="shared" si="66"/>
        <v>0</v>
      </c>
      <c r="P242" s="42"/>
      <c r="Q242" s="42">
        <f t="shared" si="65"/>
        <v>0</v>
      </c>
      <c r="R242" s="135">
        <f t="shared" si="58"/>
        <v>0</v>
      </c>
      <c r="S242" s="135">
        <f t="shared" si="59"/>
        <v>0</v>
      </c>
      <c r="T242" s="121">
        <f t="shared" si="67"/>
        <v>0</v>
      </c>
      <c r="U242" s="132">
        <f t="shared" si="60"/>
        <v>0</v>
      </c>
      <c r="V242" s="121">
        <f t="shared" si="63"/>
        <v>0</v>
      </c>
      <c r="W242" s="47"/>
      <c r="X242" s="125">
        <f t="shared" si="68"/>
        <v>0</v>
      </c>
      <c r="Y242" s="125">
        <f t="shared" si="61"/>
        <v>0</v>
      </c>
      <c r="Z242" s="153">
        <f t="shared" si="54"/>
        <v>0</v>
      </c>
      <c r="AA242" s="109"/>
    </row>
    <row r="243" spans="2:27" x14ac:dyDescent="0.25">
      <c r="B243" s="47"/>
      <c r="C243" s="47">
        <v>235</v>
      </c>
      <c r="D243" s="51">
        <v>31</v>
      </c>
      <c r="E243" s="51"/>
      <c r="F243" s="53">
        <v>14.82</v>
      </c>
      <c r="G243" s="44">
        <f t="shared" si="57"/>
        <v>16.52</v>
      </c>
      <c r="H243" s="39">
        <f>H231+1</f>
        <v>1989</v>
      </c>
      <c r="J243" s="39">
        <f t="shared" si="62"/>
        <v>0</v>
      </c>
      <c r="K243" s="40">
        <v>32509</v>
      </c>
      <c r="L243" s="54" t="str">
        <f t="shared" si="55"/>
        <v>.</v>
      </c>
      <c r="M243" s="58">
        <f t="shared" si="56"/>
        <v>0</v>
      </c>
      <c r="N243" s="124">
        <f t="shared" si="64"/>
        <v>0</v>
      </c>
      <c r="O243" s="120">
        <f t="shared" si="66"/>
        <v>0</v>
      </c>
      <c r="P243" s="42"/>
      <c r="Q243" s="42">
        <f t="shared" si="65"/>
        <v>0</v>
      </c>
      <c r="R243" s="135">
        <f t="shared" si="58"/>
        <v>0</v>
      </c>
      <c r="S243" s="135">
        <f t="shared" si="59"/>
        <v>0</v>
      </c>
      <c r="T243" s="121">
        <f t="shared" si="67"/>
        <v>0</v>
      </c>
      <c r="U243" s="132">
        <f t="shared" si="60"/>
        <v>0</v>
      </c>
      <c r="V243" s="121">
        <f t="shared" si="63"/>
        <v>0</v>
      </c>
      <c r="W243" s="47"/>
      <c r="X243" s="125">
        <f t="shared" si="68"/>
        <v>0</v>
      </c>
      <c r="Y243" s="125">
        <f t="shared" si="61"/>
        <v>0</v>
      </c>
      <c r="Z243" s="153">
        <f t="shared" si="54"/>
        <v>0</v>
      </c>
      <c r="AA243" s="109"/>
    </row>
    <row r="244" spans="2:27" x14ac:dyDescent="0.25">
      <c r="B244" s="47"/>
      <c r="C244" s="51">
        <v>236</v>
      </c>
      <c r="D244" s="51">
        <v>28.25</v>
      </c>
      <c r="E244" s="51"/>
      <c r="F244" s="53">
        <v>15.77</v>
      </c>
      <c r="G244" s="44">
        <f t="shared" si="57"/>
        <v>17.47</v>
      </c>
      <c r="J244" s="39">
        <f t="shared" si="62"/>
        <v>0</v>
      </c>
      <c r="K244" s="40">
        <v>32540</v>
      </c>
      <c r="L244" s="54" t="str">
        <f t="shared" si="55"/>
        <v>.</v>
      </c>
      <c r="M244" s="58">
        <f t="shared" si="56"/>
        <v>0</v>
      </c>
      <c r="N244" s="124">
        <f t="shared" si="64"/>
        <v>0</v>
      </c>
      <c r="O244" s="120">
        <f t="shared" si="66"/>
        <v>0</v>
      </c>
      <c r="P244" s="42"/>
      <c r="Q244" s="42">
        <f t="shared" si="65"/>
        <v>0</v>
      </c>
      <c r="R244" s="135">
        <f t="shared" si="58"/>
        <v>0</v>
      </c>
      <c r="S244" s="135">
        <f t="shared" si="59"/>
        <v>0</v>
      </c>
      <c r="T244" s="121">
        <f t="shared" si="67"/>
        <v>0</v>
      </c>
      <c r="U244" s="132">
        <f t="shared" si="60"/>
        <v>0</v>
      </c>
      <c r="V244" s="121">
        <f t="shared" si="63"/>
        <v>0</v>
      </c>
      <c r="W244" s="47"/>
      <c r="X244" s="125">
        <f t="shared" si="68"/>
        <v>0</v>
      </c>
      <c r="Y244" s="125">
        <f t="shared" si="61"/>
        <v>0</v>
      </c>
      <c r="Z244" s="153">
        <f t="shared" si="54"/>
        <v>0</v>
      </c>
      <c r="AA244" s="109"/>
    </row>
    <row r="245" spans="2:27" x14ac:dyDescent="0.25">
      <c r="B245" s="47"/>
      <c r="C245" s="51">
        <v>237</v>
      </c>
      <c r="D245" s="51">
        <v>31</v>
      </c>
      <c r="E245" s="51"/>
      <c r="F245" s="53">
        <v>16.510000000000002</v>
      </c>
      <c r="G245" s="44">
        <f t="shared" si="57"/>
        <v>18.21</v>
      </c>
      <c r="J245" s="39">
        <f t="shared" si="62"/>
        <v>0</v>
      </c>
      <c r="K245" s="40">
        <v>32568</v>
      </c>
      <c r="L245" s="54" t="str">
        <f t="shared" si="55"/>
        <v>.</v>
      </c>
      <c r="M245" s="58">
        <f t="shared" si="56"/>
        <v>0</v>
      </c>
      <c r="N245" s="124">
        <f t="shared" si="64"/>
        <v>0</v>
      </c>
      <c r="O245" s="120">
        <f t="shared" si="66"/>
        <v>0</v>
      </c>
      <c r="P245" s="42"/>
      <c r="Q245" s="42">
        <f t="shared" si="65"/>
        <v>0</v>
      </c>
      <c r="R245" s="135">
        <f t="shared" si="58"/>
        <v>0</v>
      </c>
      <c r="S245" s="135">
        <f t="shared" si="59"/>
        <v>0</v>
      </c>
      <c r="T245" s="121">
        <f t="shared" si="67"/>
        <v>0</v>
      </c>
      <c r="U245" s="132">
        <f t="shared" si="60"/>
        <v>0</v>
      </c>
      <c r="V245" s="121">
        <f t="shared" si="63"/>
        <v>0</v>
      </c>
      <c r="W245" s="47"/>
      <c r="X245" s="125">
        <f t="shared" si="68"/>
        <v>0</v>
      </c>
      <c r="Y245" s="125">
        <f t="shared" si="61"/>
        <v>0</v>
      </c>
      <c r="Z245" s="153">
        <f t="shared" si="54"/>
        <v>0</v>
      </c>
      <c r="AA245" s="109"/>
    </row>
    <row r="246" spans="2:27" x14ac:dyDescent="0.25">
      <c r="B246" s="47"/>
      <c r="C246" s="47">
        <v>238</v>
      </c>
      <c r="D246" s="51">
        <v>30</v>
      </c>
      <c r="E246" s="51"/>
      <c r="F246" s="53">
        <v>16.71</v>
      </c>
      <c r="G246" s="44">
        <f t="shared" si="57"/>
        <v>18.41</v>
      </c>
      <c r="J246" s="39">
        <f t="shared" si="62"/>
        <v>0</v>
      </c>
      <c r="K246" s="40">
        <v>32599</v>
      </c>
      <c r="L246" s="54" t="str">
        <f t="shared" si="55"/>
        <v>.</v>
      </c>
      <c r="M246" s="58">
        <f t="shared" si="56"/>
        <v>0</v>
      </c>
      <c r="N246" s="124">
        <f t="shared" si="64"/>
        <v>0</v>
      </c>
      <c r="O246" s="120">
        <f t="shared" si="66"/>
        <v>0</v>
      </c>
      <c r="P246" s="42"/>
      <c r="Q246" s="42">
        <f t="shared" si="65"/>
        <v>0</v>
      </c>
      <c r="R246" s="135">
        <f t="shared" si="58"/>
        <v>0</v>
      </c>
      <c r="S246" s="135">
        <f t="shared" si="59"/>
        <v>0</v>
      </c>
      <c r="T246" s="121">
        <f t="shared" si="67"/>
        <v>0</v>
      </c>
      <c r="U246" s="132">
        <f t="shared" si="60"/>
        <v>0</v>
      </c>
      <c r="V246" s="121">
        <f t="shared" si="63"/>
        <v>0</v>
      </c>
      <c r="W246" s="47"/>
      <c r="X246" s="125">
        <f t="shared" si="68"/>
        <v>0</v>
      </c>
      <c r="Y246" s="125">
        <f t="shared" si="61"/>
        <v>0</v>
      </c>
      <c r="Z246" s="153">
        <f t="shared" si="54"/>
        <v>0</v>
      </c>
      <c r="AA246" s="109"/>
    </row>
    <row r="247" spans="2:27" x14ac:dyDescent="0.25">
      <c r="B247" s="47"/>
      <c r="C247" s="51">
        <v>239</v>
      </c>
      <c r="D247" s="51">
        <v>31</v>
      </c>
      <c r="E247" s="51"/>
      <c r="F247" s="53">
        <v>17.29</v>
      </c>
      <c r="G247" s="44">
        <f t="shared" si="57"/>
        <v>18.989999999999998</v>
      </c>
      <c r="J247" s="39">
        <f t="shared" si="62"/>
        <v>0</v>
      </c>
      <c r="K247" s="40">
        <v>32629</v>
      </c>
      <c r="L247" s="54" t="str">
        <f t="shared" si="55"/>
        <v>.</v>
      </c>
      <c r="M247" s="58">
        <f t="shared" si="56"/>
        <v>0</v>
      </c>
      <c r="N247" s="124">
        <f t="shared" si="64"/>
        <v>0</v>
      </c>
      <c r="O247" s="120">
        <f t="shared" si="66"/>
        <v>0</v>
      </c>
      <c r="P247" s="42"/>
      <c r="Q247" s="42">
        <f t="shared" si="65"/>
        <v>0</v>
      </c>
      <c r="R247" s="135">
        <f t="shared" si="58"/>
        <v>0</v>
      </c>
      <c r="S247" s="135">
        <f t="shared" si="59"/>
        <v>0</v>
      </c>
      <c r="T247" s="121">
        <f t="shared" si="67"/>
        <v>0</v>
      </c>
      <c r="U247" s="132">
        <f t="shared" si="60"/>
        <v>0</v>
      </c>
      <c r="V247" s="121">
        <f t="shared" si="63"/>
        <v>0</v>
      </c>
      <c r="W247" s="47"/>
      <c r="X247" s="125">
        <f t="shared" si="68"/>
        <v>0</v>
      </c>
      <c r="Y247" s="125">
        <f t="shared" si="61"/>
        <v>0</v>
      </c>
      <c r="Z247" s="153">
        <f t="shared" si="54"/>
        <v>0</v>
      </c>
      <c r="AA247" s="109"/>
    </row>
    <row r="248" spans="2:27" x14ac:dyDescent="0.25">
      <c r="B248" s="47"/>
      <c r="C248" s="51">
        <v>240</v>
      </c>
      <c r="D248" s="51">
        <v>30</v>
      </c>
      <c r="E248" s="51"/>
      <c r="F248" s="53">
        <v>17.73</v>
      </c>
      <c r="G248" s="44">
        <f t="shared" si="57"/>
        <v>19.43</v>
      </c>
      <c r="J248" s="39">
        <f t="shared" si="62"/>
        <v>0</v>
      </c>
      <c r="K248" s="40">
        <v>32660</v>
      </c>
      <c r="L248" s="54" t="str">
        <f t="shared" si="55"/>
        <v>.</v>
      </c>
      <c r="M248" s="58">
        <f t="shared" si="56"/>
        <v>0</v>
      </c>
      <c r="N248" s="124">
        <f t="shared" si="64"/>
        <v>0</v>
      </c>
      <c r="O248" s="120">
        <f t="shared" si="66"/>
        <v>0</v>
      </c>
      <c r="P248" s="115">
        <f>SUM(O237:O248)</f>
        <v>0</v>
      </c>
      <c r="Q248" s="42">
        <f t="shared" si="65"/>
        <v>0</v>
      </c>
      <c r="R248" s="135">
        <f t="shared" si="58"/>
        <v>0</v>
      </c>
      <c r="S248" s="135">
        <f t="shared" si="59"/>
        <v>0</v>
      </c>
      <c r="T248" s="121">
        <f t="shared" si="67"/>
        <v>0</v>
      </c>
      <c r="U248" s="132">
        <f t="shared" si="60"/>
        <v>0</v>
      </c>
      <c r="V248" s="121">
        <f t="shared" si="63"/>
        <v>0</v>
      </c>
      <c r="W248" s="47"/>
      <c r="X248" s="125">
        <f t="shared" si="68"/>
        <v>0</v>
      </c>
      <c r="Y248" s="125">
        <f t="shared" si="61"/>
        <v>0</v>
      </c>
      <c r="Z248" s="153">
        <f t="shared" si="54"/>
        <v>0</v>
      </c>
      <c r="AA248" s="109"/>
    </row>
    <row r="249" spans="2:27" x14ac:dyDescent="0.25">
      <c r="B249" s="47">
        <f>B237+1</f>
        <v>21</v>
      </c>
      <c r="C249" s="47">
        <v>241</v>
      </c>
      <c r="D249" s="51">
        <v>31</v>
      </c>
      <c r="E249" s="51"/>
      <c r="F249" s="53">
        <v>17.920000000000002</v>
      </c>
      <c r="G249" s="44">
        <f t="shared" si="57"/>
        <v>19.62</v>
      </c>
      <c r="J249" s="39">
        <f t="shared" si="62"/>
        <v>0</v>
      </c>
      <c r="K249" s="40">
        <v>32690</v>
      </c>
      <c r="L249" s="54" t="str">
        <f t="shared" si="55"/>
        <v>.</v>
      </c>
      <c r="M249" s="58">
        <f t="shared" si="56"/>
        <v>0</v>
      </c>
      <c r="N249" s="124">
        <f t="shared" si="64"/>
        <v>0</v>
      </c>
      <c r="O249" s="120">
        <f t="shared" si="66"/>
        <v>0</v>
      </c>
      <c r="P249" s="42"/>
      <c r="Q249" s="42">
        <f t="shared" si="65"/>
        <v>0</v>
      </c>
      <c r="R249" s="135">
        <f t="shared" si="58"/>
        <v>0</v>
      </c>
      <c r="S249" s="135">
        <f t="shared" si="59"/>
        <v>0</v>
      </c>
      <c r="T249" s="121">
        <f t="shared" si="67"/>
        <v>0</v>
      </c>
      <c r="U249" s="132">
        <f t="shared" si="60"/>
        <v>0</v>
      </c>
      <c r="V249" s="121">
        <f t="shared" si="63"/>
        <v>0</v>
      </c>
      <c r="W249" s="47"/>
      <c r="X249" s="125">
        <f t="shared" si="68"/>
        <v>0</v>
      </c>
      <c r="Y249" s="125">
        <f t="shared" si="61"/>
        <v>0</v>
      </c>
      <c r="Z249" s="153">
        <f t="shared" si="54"/>
        <v>0</v>
      </c>
      <c r="AA249" s="109"/>
    </row>
    <row r="250" spans="2:27" x14ac:dyDescent="0.25">
      <c r="B250" s="47"/>
      <c r="C250" s="51">
        <v>242</v>
      </c>
      <c r="D250" s="51">
        <v>31</v>
      </c>
      <c r="E250" s="51"/>
      <c r="F250" s="53">
        <v>17.86</v>
      </c>
      <c r="G250" s="44">
        <f t="shared" si="57"/>
        <v>19.559999999999999</v>
      </c>
      <c r="J250" s="39">
        <f t="shared" si="62"/>
        <v>0</v>
      </c>
      <c r="K250" s="40">
        <v>32721</v>
      </c>
      <c r="L250" s="54" t="str">
        <f t="shared" si="55"/>
        <v>.</v>
      </c>
      <c r="M250" s="58">
        <f t="shared" si="56"/>
        <v>0</v>
      </c>
      <c r="N250" s="124">
        <f t="shared" si="64"/>
        <v>0</v>
      </c>
      <c r="O250" s="120">
        <f t="shared" si="66"/>
        <v>0</v>
      </c>
      <c r="P250" s="42"/>
      <c r="Q250" s="42">
        <f t="shared" si="65"/>
        <v>0</v>
      </c>
      <c r="R250" s="135">
        <f t="shared" si="58"/>
        <v>0</v>
      </c>
      <c r="S250" s="135">
        <f t="shared" si="59"/>
        <v>0</v>
      </c>
      <c r="T250" s="121">
        <f t="shared" si="67"/>
        <v>0</v>
      </c>
      <c r="U250" s="132">
        <f t="shared" si="60"/>
        <v>0</v>
      </c>
      <c r="V250" s="121">
        <f t="shared" si="63"/>
        <v>0</v>
      </c>
      <c r="W250" s="47"/>
      <c r="X250" s="125">
        <f t="shared" si="68"/>
        <v>0</v>
      </c>
      <c r="Y250" s="125">
        <f t="shared" si="61"/>
        <v>0</v>
      </c>
      <c r="Z250" s="153">
        <f t="shared" si="54"/>
        <v>0</v>
      </c>
      <c r="AA250" s="109"/>
    </row>
    <row r="251" spans="2:27" x14ac:dyDescent="0.25">
      <c r="B251" s="47"/>
      <c r="C251" s="51">
        <v>243</v>
      </c>
      <c r="D251" s="51">
        <v>30</v>
      </c>
      <c r="E251" s="51"/>
      <c r="F251" s="53">
        <v>18.059999999999999</v>
      </c>
      <c r="G251" s="44">
        <f t="shared" si="57"/>
        <v>19.759999999999998</v>
      </c>
      <c r="J251" s="39">
        <f t="shared" si="62"/>
        <v>0</v>
      </c>
      <c r="K251" s="40">
        <v>32752</v>
      </c>
      <c r="L251" s="54" t="str">
        <f t="shared" si="55"/>
        <v>.</v>
      </c>
      <c r="M251" s="58">
        <f t="shared" si="56"/>
        <v>0</v>
      </c>
      <c r="N251" s="124">
        <f t="shared" si="64"/>
        <v>0</v>
      </c>
      <c r="O251" s="120">
        <f t="shared" si="66"/>
        <v>0</v>
      </c>
      <c r="P251" s="42"/>
      <c r="Q251" s="42">
        <f t="shared" si="65"/>
        <v>0</v>
      </c>
      <c r="R251" s="135">
        <f t="shared" si="58"/>
        <v>0</v>
      </c>
      <c r="S251" s="135">
        <f t="shared" si="59"/>
        <v>0</v>
      </c>
      <c r="T251" s="121">
        <f t="shared" si="67"/>
        <v>0</v>
      </c>
      <c r="U251" s="132">
        <f t="shared" si="60"/>
        <v>0</v>
      </c>
      <c r="V251" s="121">
        <f t="shared" si="63"/>
        <v>0</v>
      </c>
      <c r="W251" s="47"/>
      <c r="X251" s="125">
        <f t="shared" si="68"/>
        <v>0</v>
      </c>
      <c r="Y251" s="125">
        <f t="shared" si="61"/>
        <v>0</v>
      </c>
      <c r="Z251" s="153">
        <f t="shared" si="54"/>
        <v>0</v>
      </c>
      <c r="AA251" s="109"/>
    </row>
    <row r="252" spans="2:27" x14ac:dyDescent="0.25">
      <c r="B252" s="47"/>
      <c r="C252" s="47">
        <v>244</v>
      </c>
      <c r="D252" s="51">
        <v>31</v>
      </c>
      <c r="E252" s="51"/>
      <c r="F252" s="53">
        <v>18.05</v>
      </c>
      <c r="G252" s="44">
        <f t="shared" si="57"/>
        <v>19.75</v>
      </c>
      <c r="J252" s="39">
        <f t="shared" si="62"/>
        <v>0</v>
      </c>
      <c r="K252" s="40">
        <v>32782</v>
      </c>
      <c r="L252" s="54" t="str">
        <f t="shared" si="55"/>
        <v>.</v>
      </c>
      <c r="M252" s="58">
        <f t="shared" si="56"/>
        <v>0</v>
      </c>
      <c r="N252" s="124">
        <f t="shared" si="64"/>
        <v>0</v>
      </c>
      <c r="O252" s="120">
        <f t="shared" si="66"/>
        <v>0</v>
      </c>
      <c r="P252" s="42"/>
      <c r="Q252" s="42">
        <f t="shared" si="65"/>
        <v>0</v>
      </c>
      <c r="R252" s="135">
        <f t="shared" si="58"/>
        <v>0</v>
      </c>
      <c r="S252" s="135">
        <f t="shared" si="59"/>
        <v>0</v>
      </c>
      <c r="T252" s="121">
        <f t="shared" si="67"/>
        <v>0</v>
      </c>
      <c r="U252" s="132">
        <f t="shared" si="60"/>
        <v>0</v>
      </c>
      <c r="V252" s="121">
        <f t="shared" si="63"/>
        <v>0</v>
      </c>
      <c r="W252" s="47"/>
      <c r="X252" s="125">
        <f t="shared" si="68"/>
        <v>0</v>
      </c>
      <c r="Y252" s="125">
        <f t="shared" si="61"/>
        <v>0</v>
      </c>
      <c r="Z252" s="153">
        <f t="shared" si="54"/>
        <v>0</v>
      </c>
      <c r="AA252" s="109"/>
    </row>
    <row r="253" spans="2:27" x14ac:dyDescent="0.25">
      <c r="B253" s="47"/>
      <c r="C253" s="51">
        <v>245</v>
      </c>
      <c r="D253" s="51">
        <v>30</v>
      </c>
      <c r="E253" s="51"/>
      <c r="F253" s="53">
        <v>18.190000000000001</v>
      </c>
      <c r="G253" s="44">
        <f t="shared" si="57"/>
        <v>19.89</v>
      </c>
      <c r="J253" s="39">
        <f t="shared" si="62"/>
        <v>0</v>
      </c>
      <c r="K253" s="40">
        <v>32813</v>
      </c>
      <c r="L253" s="54" t="str">
        <f t="shared" si="55"/>
        <v>.</v>
      </c>
      <c r="M253" s="58">
        <f t="shared" si="56"/>
        <v>0</v>
      </c>
      <c r="N253" s="124">
        <f t="shared" si="64"/>
        <v>0</v>
      </c>
      <c r="O253" s="120">
        <f t="shared" si="66"/>
        <v>0</v>
      </c>
      <c r="P253" s="42"/>
      <c r="Q253" s="42">
        <f t="shared" si="65"/>
        <v>0</v>
      </c>
      <c r="R253" s="135">
        <f t="shared" si="58"/>
        <v>0</v>
      </c>
      <c r="S253" s="135">
        <f t="shared" si="59"/>
        <v>0</v>
      </c>
      <c r="T253" s="121">
        <f t="shared" si="67"/>
        <v>0</v>
      </c>
      <c r="U253" s="132">
        <f t="shared" si="60"/>
        <v>0</v>
      </c>
      <c r="V253" s="121">
        <f t="shared" si="63"/>
        <v>0</v>
      </c>
      <c r="W253" s="47"/>
      <c r="X253" s="125">
        <f t="shared" si="68"/>
        <v>0</v>
      </c>
      <c r="Y253" s="125">
        <f t="shared" si="61"/>
        <v>0</v>
      </c>
      <c r="Z253" s="153">
        <f t="shared" si="54"/>
        <v>0</v>
      </c>
      <c r="AA253" s="109"/>
    </row>
    <row r="254" spans="2:27" x14ac:dyDescent="0.25">
      <c r="B254" s="47"/>
      <c r="C254" s="51">
        <v>246</v>
      </c>
      <c r="D254" s="51">
        <v>31</v>
      </c>
      <c r="E254" s="51"/>
      <c r="F254" s="53">
        <v>18.16</v>
      </c>
      <c r="G254" s="44">
        <f t="shared" si="57"/>
        <v>19.86</v>
      </c>
      <c r="I254" s="96">
        <f>SUM(G243:G254)/12</f>
        <v>18.955833333333334</v>
      </c>
      <c r="J254" s="39">
        <f t="shared" si="62"/>
        <v>0</v>
      </c>
      <c r="K254" s="40">
        <v>32843</v>
      </c>
      <c r="L254" s="54" t="str">
        <f t="shared" si="55"/>
        <v>.</v>
      </c>
      <c r="M254" s="58">
        <f t="shared" si="56"/>
        <v>0</v>
      </c>
      <c r="N254" s="124">
        <f t="shared" si="64"/>
        <v>0</v>
      </c>
      <c r="O254" s="120">
        <f t="shared" si="66"/>
        <v>0</v>
      </c>
      <c r="P254" s="42"/>
      <c r="Q254" s="42">
        <f t="shared" si="65"/>
        <v>0</v>
      </c>
      <c r="R254" s="135">
        <f t="shared" si="58"/>
        <v>0</v>
      </c>
      <c r="S254" s="135">
        <f t="shared" si="59"/>
        <v>0</v>
      </c>
      <c r="T254" s="121">
        <f t="shared" si="67"/>
        <v>0</v>
      </c>
      <c r="U254" s="132">
        <f t="shared" si="60"/>
        <v>0</v>
      </c>
      <c r="V254" s="121">
        <f t="shared" si="63"/>
        <v>0</v>
      </c>
      <c r="W254" s="47"/>
      <c r="X254" s="125">
        <f t="shared" si="68"/>
        <v>0</v>
      </c>
      <c r="Y254" s="125">
        <f t="shared" si="61"/>
        <v>0</v>
      </c>
      <c r="Z254" s="153">
        <f t="shared" si="54"/>
        <v>0</v>
      </c>
      <c r="AA254" s="109"/>
    </row>
    <row r="255" spans="2:27" x14ac:dyDescent="0.25">
      <c r="B255" s="47"/>
      <c r="C255" s="47">
        <v>247</v>
      </c>
      <c r="D255" s="51">
        <v>31</v>
      </c>
      <c r="E255" s="51"/>
      <c r="F255" s="53">
        <v>17.809999999999999</v>
      </c>
      <c r="G255" s="44">
        <f t="shared" si="57"/>
        <v>19.509999999999998</v>
      </c>
      <c r="H255" s="39">
        <f>H243+1</f>
        <v>1990</v>
      </c>
      <c r="I255" s="97"/>
      <c r="J255" s="39">
        <f t="shared" si="62"/>
        <v>0</v>
      </c>
      <c r="K255" s="40">
        <v>32874</v>
      </c>
      <c r="L255" s="54" t="str">
        <f t="shared" si="55"/>
        <v>.</v>
      </c>
      <c r="M255" s="58">
        <f t="shared" si="56"/>
        <v>0</v>
      </c>
      <c r="N255" s="124">
        <f t="shared" si="64"/>
        <v>0</v>
      </c>
      <c r="O255" s="120">
        <f t="shared" si="66"/>
        <v>0</v>
      </c>
      <c r="P255" s="42"/>
      <c r="Q255" s="42">
        <f t="shared" si="65"/>
        <v>0</v>
      </c>
      <c r="R255" s="135">
        <f t="shared" si="58"/>
        <v>0</v>
      </c>
      <c r="S255" s="135">
        <f t="shared" si="59"/>
        <v>0</v>
      </c>
      <c r="T255" s="121">
        <f t="shared" si="67"/>
        <v>0</v>
      </c>
      <c r="U255" s="132">
        <f t="shared" si="60"/>
        <v>0</v>
      </c>
      <c r="V255" s="121">
        <f t="shared" si="63"/>
        <v>0</v>
      </c>
      <c r="W255" s="47"/>
      <c r="X255" s="125">
        <f t="shared" si="68"/>
        <v>0</v>
      </c>
      <c r="Y255" s="125">
        <f t="shared" si="61"/>
        <v>0</v>
      </c>
      <c r="Z255" s="153">
        <f t="shared" si="54"/>
        <v>0</v>
      </c>
      <c r="AA255" s="109"/>
    </row>
    <row r="256" spans="2:27" x14ac:dyDescent="0.25">
      <c r="B256" s="47"/>
      <c r="C256" s="51">
        <v>248</v>
      </c>
      <c r="D256" s="51">
        <v>28.25</v>
      </c>
      <c r="E256" s="51"/>
      <c r="F256" s="53">
        <v>16.8</v>
      </c>
      <c r="G256" s="44">
        <f t="shared" si="57"/>
        <v>18.5</v>
      </c>
      <c r="K256" s="40">
        <v>32905</v>
      </c>
      <c r="L256" s="54" t="str">
        <f t="shared" si="55"/>
        <v>.</v>
      </c>
      <c r="M256" s="58">
        <f t="shared" si="56"/>
        <v>0</v>
      </c>
      <c r="N256" s="124">
        <f t="shared" si="64"/>
        <v>0</v>
      </c>
      <c r="O256" s="120">
        <f t="shared" si="66"/>
        <v>0</v>
      </c>
      <c r="P256" s="42"/>
      <c r="Q256" s="42">
        <f t="shared" si="65"/>
        <v>0</v>
      </c>
      <c r="R256" s="135">
        <f t="shared" si="58"/>
        <v>0</v>
      </c>
      <c r="S256" s="135">
        <f t="shared" si="59"/>
        <v>0</v>
      </c>
      <c r="T256" s="121">
        <f t="shared" si="67"/>
        <v>0</v>
      </c>
      <c r="U256" s="132">
        <f t="shared" si="60"/>
        <v>0</v>
      </c>
      <c r="V256" s="121">
        <f t="shared" si="63"/>
        <v>0</v>
      </c>
      <c r="W256" s="47"/>
      <c r="X256" s="125">
        <f t="shared" si="68"/>
        <v>0</v>
      </c>
      <c r="Y256" s="125">
        <f t="shared" si="61"/>
        <v>0</v>
      </c>
      <c r="Z256" s="153">
        <f t="shared" si="54"/>
        <v>0</v>
      </c>
      <c r="AA256" s="109"/>
    </row>
    <row r="257" spans="2:27" x14ac:dyDescent="0.25">
      <c r="B257" s="47"/>
      <c r="C257" s="51">
        <v>249</v>
      </c>
      <c r="D257" s="51">
        <v>31</v>
      </c>
      <c r="E257" s="51"/>
      <c r="F257" s="53">
        <v>16.43</v>
      </c>
      <c r="G257" s="44">
        <f t="shared" si="57"/>
        <v>18.13</v>
      </c>
      <c r="K257" s="40">
        <v>32933</v>
      </c>
      <c r="L257" s="54" t="str">
        <f t="shared" si="55"/>
        <v>.</v>
      </c>
      <c r="M257" s="58">
        <f t="shared" si="56"/>
        <v>0</v>
      </c>
      <c r="N257" s="124">
        <f t="shared" si="64"/>
        <v>0</v>
      </c>
      <c r="O257" s="120">
        <f t="shared" si="66"/>
        <v>0</v>
      </c>
      <c r="P257" s="42"/>
      <c r="Q257" s="42">
        <f t="shared" si="65"/>
        <v>0</v>
      </c>
      <c r="R257" s="135">
        <f t="shared" si="58"/>
        <v>0</v>
      </c>
      <c r="S257" s="135">
        <f t="shared" si="59"/>
        <v>0</v>
      </c>
      <c r="T257" s="121">
        <f t="shared" si="67"/>
        <v>0</v>
      </c>
      <c r="U257" s="132">
        <f t="shared" si="60"/>
        <v>0</v>
      </c>
      <c r="V257" s="121">
        <f t="shared" si="63"/>
        <v>0</v>
      </c>
      <c r="W257" s="47"/>
      <c r="X257" s="125">
        <f t="shared" si="68"/>
        <v>0</v>
      </c>
      <c r="Y257" s="125">
        <f t="shared" si="61"/>
        <v>0</v>
      </c>
      <c r="Z257" s="153">
        <f t="shared" si="54"/>
        <v>0</v>
      </c>
      <c r="AA257" s="109"/>
    </row>
    <row r="258" spans="2:27" x14ac:dyDescent="0.25">
      <c r="B258" s="47"/>
      <c r="C258" s="47">
        <v>250</v>
      </c>
      <c r="D258" s="51">
        <v>30</v>
      </c>
      <c r="E258" s="51"/>
      <c r="F258" s="53">
        <v>15.17</v>
      </c>
      <c r="G258" s="44">
        <f t="shared" si="57"/>
        <v>16.87</v>
      </c>
      <c r="K258" s="40">
        <v>32964</v>
      </c>
      <c r="L258" s="54" t="str">
        <f t="shared" si="55"/>
        <v>.</v>
      </c>
      <c r="M258" s="58">
        <f t="shared" si="56"/>
        <v>0</v>
      </c>
      <c r="N258" s="124">
        <f t="shared" si="64"/>
        <v>0</v>
      </c>
      <c r="O258" s="120">
        <f t="shared" si="66"/>
        <v>0</v>
      </c>
      <c r="P258" s="42"/>
      <c r="Q258" s="42">
        <f t="shared" si="65"/>
        <v>0</v>
      </c>
      <c r="R258" s="135">
        <f t="shared" si="58"/>
        <v>0</v>
      </c>
      <c r="S258" s="135">
        <f t="shared" si="59"/>
        <v>0</v>
      </c>
      <c r="T258" s="121">
        <f t="shared" si="67"/>
        <v>0</v>
      </c>
      <c r="U258" s="132">
        <f t="shared" si="60"/>
        <v>0</v>
      </c>
      <c r="V258" s="121">
        <f t="shared" si="63"/>
        <v>0</v>
      </c>
      <c r="W258" s="47"/>
      <c r="X258" s="125">
        <f t="shared" si="68"/>
        <v>0</v>
      </c>
      <c r="Y258" s="125">
        <f t="shared" si="61"/>
        <v>0</v>
      </c>
      <c r="Z258" s="153">
        <f t="shared" si="54"/>
        <v>0</v>
      </c>
      <c r="AA258" s="109"/>
    </row>
    <row r="259" spans="2:27" x14ac:dyDescent="0.25">
      <c r="B259" s="47"/>
      <c r="C259" s="51">
        <v>251</v>
      </c>
      <c r="D259" s="51">
        <v>31</v>
      </c>
      <c r="E259" s="51"/>
      <c r="F259" s="53">
        <v>15.02</v>
      </c>
      <c r="G259" s="44">
        <f t="shared" si="57"/>
        <v>16.72</v>
      </c>
      <c r="K259" s="40">
        <v>32994</v>
      </c>
      <c r="L259" s="54" t="str">
        <f t="shared" si="55"/>
        <v>.</v>
      </c>
      <c r="M259" s="58">
        <f t="shared" si="56"/>
        <v>0</v>
      </c>
      <c r="N259" s="124">
        <f t="shared" si="64"/>
        <v>0</v>
      </c>
      <c r="O259" s="120">
        <f t="shared" si="66"/>
        <v>0</v>
      </c>
      <c r="P259" s="42"/>
      <c r="Q259" s="42">
        <f t="shared" si="65"/>
        <v>0</v>
      </c>
      <c r="R259" s="135">
        <f t="shared" si="58"/>
        <v>0</v>
      </c>
      <c r="S259" s="135">
        <f t="shared" si="59"/>
        <v>0</v>
      </c>
      <c r="T259" s="121">
        <f t="shared" si="67"/>
        <v>0</v>
      </c>
      <c r="U259" s="132">
        <f t="shared" si="60"/>
        <v>0</v>
      </c>
      <c r="V259" s="121">
        <f t="shared" si="63"/>
        <v>0</v>
      </c>
      <c r="W259" s="47"/>
      <c r="X259" s="125">
        <f t="shared" si="68"/>
        <v>0</v>
      </c>
      <c r="Y259" s="125">
        <f t="shared" si="61"/>
        <v>0</v>
      </c>
      <c r="Z259" s="153">
        <f t="shared" ref="Z259:Z322" si="69">IF(Y259&gt;0,V259,0)</f>
        <v>0</v>
      </c>
      <c r="AA259" s="109"/>
    </row>
    <row r="260" spans="2:27" x14ac:dyDescent="0.25">
      <c r="B260" s="47"/>
      <c r="C260" s="51">
        <v>252</v>
      </c>
      <c r="D260" s="51">
        <v>30</v>
      </c>
      <c r="E260" s="51"/>
      <c r="F260" s="53">
        <v>15.05</v>
      </c>
      <c r="G260" s="44">
        <f t="shared" si="57"/>
        <v>16.75</v>
      </c>
      <c r="K260" s="40">
        <v>33025</v>
      </c>
      <c r="L260" s="54" t="str">
        <f t="shared" si="55"/>
        <v>.</v>
      </c>
      <c r="M260" s="58">
        <f t="shared" si="56"/>
        <v>0</v>
      </c>
      <c r="N260" s="124">
        <f t="shared" si="64"/>
        <v>0</v>
      </c>
      <c r="O260" s="120">
        <f t="shared" si="66"/>
        <v>0</v>
      </c>
      <c r="P260" s="115">
        <f>SUM(O249:O260)</f>
        <v>0</v>
      </c>
      <c r="Q260" s="42">
        <f t="shared" si="65"/>
        <v>0</v>
      </c>
      <c r="R260" s="135">
        <f t="shared" si="58"/>
        <v>0</v>
      </c>
      <c r="S260" s="135">
        <f t="shared" si="59"/>
        <v>0</v>
      </c>
      <c r="T260" s="121">
        <f t="shared" si="67"/>
        <v>0</v>
      </c>
      <c r="U260" s="132">
        <f t="shared" si="60"/>
        <v>0</v>
      </c>
      <c r="V260" s="121">
        <f t="shared" si="63"/>
        <v>0</v>
      </c>
      <c r="W260" s="47"/>
      <c r="X260" s="125">
        <f t="shared" si="68"/>
        <v>0</v>
      </c>
      <c r="Y260" s="125">
        <f t="shared" si="61"/>
        <v>0</v>
      </c>
      <c r="Z260" s="153">
        <f t="shared" si="69"/>
        <v>0</v>
      </c>
      <c r="AA260" s="109"/>
    </row>
    <row r="261" spans="2:27" x14ac:dyDescent="0.25">
      <c r="B261" s="47">
        <f>B249+1</f>
        <v>22</v>
      </c>
      <c r="C261" s="47">
        <v>253</v>
      </c>
      <c r="D261" s="51">
        <v>31</v>
      </c>
      <c r="E261" s="51"/>
      <c r="F261" s="53">
        <v>15.02</v>
      </c>
      <c r="G261" s="44">
        <f t="shared" si="57"/>
        <v>16.72</v>
      </c>
      <c r="K261" s="40">
        <v>33055</v>
      </c>
      <c r="L261" s="54" t="str">
        <f t="shared" si="55"/>
        <v>.</v>
      </c>
      <c r="M261" s="58">
        <f t="shared" si="56"/>
        <v>0</v>
      </c>
      <c r="N261" s="124">
        <f t="shared" si="64"/>
        <v>0</v>
      </c>
      <c r="O261" s="120">
        <f t="shared" si="66"/>
        <v>0</v>
      </c>
      <c r="P261" s="42"/>
      <c r="Q261" s="42">
        <f t="shared" si="65"/>
        <v>0</v>
      </c>
      <c r="R261" s="135">
        <f t="shared" si="58"/>
        <v>0</v>
      </c>
      <c r="S261" s="135">
        <f t="shared" si="59"/>
        <v>0</v>
      </c>
      <c r="T261" s="121">
        <f t="shared" si="67"/>
        <v>0</v>
      </c>
      <c r="U261" s="132">
        <f t="shared" si="60"/>
        <v>0</v>
      </c>
      <c r="V261" s="121">
        <f t="shared" si="63"/>
        <v>0</v>
      </c>
      <c r="W261" s="47"/>
      <c r="X261" s="125">
        <f t="shared" si="68"/>
        <v>0</v>
      </c>
      <c r="Y261" s="125">
        <f t="shared" si="61"/>
        <v>0</v>
      </c>
      <c r="Z261" s="153">
        <f t="shared" si="69"/>
        <v>0</v>
      </c>
      <c r="AA261" s="109"/>
    </row>
    <row r="262" spans="2:27" x14ac:dyDescent="0.25">
      <c r="B262" s="47"/>
      <c r="C262" s="51">
        <v>254</v>
      </c>
      <c r="D262" s="51">
        <v>31</v>
      </c>
      <c r="E262" s="51"/>
      <c r="F262" s="53">
        <v>14</v>
      </c>
      <c r="G262" s="44">
        <f t="shared" si="57"/>
        <v>15.7</v>
      </c>
      <c r="K262" s="40">
        <v>33086</v>
      </c>
      <c r="L262" s="54" t="str">
        <f t="shared" si="55"/>
        <v>.</v>
      </c>
      <c r="M262" s="58">
        <f t="shared" si="56"/>
        <v>0</v>
      </c>
      <c r="N262" s="124">
        <f t="shared" si="64"/>
        <v>0</v>
      </c>
      <c r="O262" s="120">
        <f t="shared" si="66"/>
        <v>0</v>
      </c>
      <c r="P262" s="42"/>
      <c r="Q262" s="42">
        <f t="shared" si="65"/>
        <v>0</v>
      </c>
      <c r="R262" s="135">
        <f t="shared" si="58"/>
        <v>0</v>
      </c>
      <c r="S262" s="135">
        <f t="shared" si="59"/>
        <v>0</v>
      </c>
      <c r="T262" s="121">
        <f t="shared" si="67"/>
        <v>0</v>
      </c>
      <c r="U262" s="132">
        <f t="shared" si="60"/>
        <v>0</v>
      </c>
      <c r="V262" s="121">
        <f t="shared" si="63"/>
        <v>0</v>
      </c>
      <c r="W262" s="47"/>
      <c r="X262" s="125">
        <f t="shared" si="68"/>
        <v>0</v>
      </c>
      <c r="Y262" s="125">
        <f t="shared" si="61"/>
        <v>0</v>
      </c>
      <c r="Z262" s="153">
        <f t="shared" si="69"/>
        <v>0</v>
      </c>
      <c r="AA262" s="109"/>
    </row>
    <row r="263" spans="2:27" x14ac:dyDescent="0.25">
      <c r="B263" s="47"/>
      <c r="C263" s="51">
        <v>255</v>
      </c>
      <c r="D263" s="51">
        <v>30</v>
      </c>
      <c r="E263" s="51"/>
      <c r="F263" s="53">
        <v>14</v>
      </c>
      <c r="G263" s="44">
        <f t="shared" si="57"/>
        <v>15.7</v>
      </c>
      <c r="K263" s="40">
        <v>33117</v>
      </c>
      <c r="L263" s="54" t="str">
        <f t="shared" si="55"/>
        <v>.</v>
      </c>
      <c r="M263" s="58">
        <f t="shared" si="56"/>
        <v>0</v>
      </c>
      <c r="N263" s="124">
        <f t="shared" si="64"/>
        <v>0</v>
      </c>
      <c r="O263" s="120">
        <f t="shared" si="66"/>
        <v>0</v>
      </c>
      <c r="P263" s="42"/>
      <c r="Q263" s="42">
        <f t="shared" si="65"/>
        <v>0</v>
      </c>
      <c r="R263" s="135">
        <f t="shared" si="58"/>
        <v>0</v>
      </c>
      <c r="S263" s="135">
        <f t="shared" si="59"/>
        <v>0</v>
      </c>
      <c r="T263" s="121">
        <f t="shared" si="67"/>
        <v>0</v>
      </c>
      <c r="U263" s="132">
        <f t="shared" si="60"/>
        <v>0</v>
      </c>
      <c r="V263" s="121">
        <f t="shared" si="63"/>
        <v>0</v>
      </c>
      <c r="W263" s="47"/>
      <c r="X263" s="125">
        <f t="shared" si="68"/>
        <v>0</v>
      </c>
      <c r="Y263" s="125">
        <f t="shared" si="61"/>
        <v>0</v>
      </c>
      <c r="Z263" s="153">
        <f t="shared" si="69"/>
        <v>0</v>
      </c>
      <c r="AA263" s="109"/>
    </row>
    <row r="264" spans="2:27" x14ac:dyDescent="0.25">
      <c r="B264" s="47"/>
      <c r="C264" s="47">
        <v>256</v>
      </c>
      <c r="D264" s="51">
        <v>31</v>
      </c>
      <c r="E264" s="51"/>
      <c r="F264" s="53">
        <v>13.43</v>
      </c>
      <c r="G264" s="44">
        <f t="shared" si="57"/>
        <v>15.129999999999999</v>
      </c>
      <c r="K264" s="40">
        <v>33147</v>
      </c>
      <c r="L264" s="54" t="str">
        <f t="shared" ref="L264:L327" si="70">IF(J264=1,K264,".")</f>
        <v>.</v>
      </c>
      <c r="M264" s="58">
        <f t="shared" ref="M264:M327" si="71">IF(J264=1,$F$2,0)</f>
        <v>0</v>
      </c>
      <c r="N264" s="124">
        <f t="shared" si="64"/>
        <v>0</v>
      </c>
      <c r="O264" s="120">
        <f t="shared" si="66"/>
        <v>0</v>
      </c>
      <c r="P264" s="42"/>
      <c r="Q264" s="42">
        <f t="shared" si="65"/>
        <v>0</v>
      </c>
      <c r="R264" s="135">
        <f t="shared" si="58"/>
        <v>0</v>
      </c>
      <c r="S264" s="135">
        <f t="shared" si="59"/>
        <v>0</v>
      </c>
      <c r="T264" s="121">
        <f t="shared" si="67"/>
        <v>0</v>
      </c>
      <c r="U264" s="132">
        <f t="shared" si="60"/>
        <v>0</v>
      </c>
      <c r="V264" s="121">
        <f t="shared" si="63"/>
        <v>0</v>
      </c>
      <c r="W264" s="47"/>
      <c r="X264" s="125">
        <f t="shared" si="68"/>
        <v>0</v>
      </c>
      <c r="Y264" s="125">
        <f t="shared" si="61"/>
        <v>0</v>
      </c>
      <c r="Z264" s="153">
        <f t="shared" si="69"/>
        <v>0</v>
      </c>
      <c r="AA264" s="109"/>
    </row>
    <row r="265" spans="2:27" x14ac:dyDescent="0.25">
      <c r="B265" s="47"/>
      <c r="C265" s="51">
        <v>257</v>
      </c>
      <c r="D265" s="51">
        <v>30</v>
      </c>
      <c r="E265" s="51"/>
      <c r="F265" s="53">
        <v>13</v>
      </c>
      <c r="G265" s="44">
        <f t="shared" ref="G265:G328" si="72">F265+$G$4</f>
        <v>14.7</v>
      </c>
      <c r="K265" s="40">
        <v>33178</v>
      </c>
      <c r="L265" s="54" t="str">
        <f t="shared" si="70"/>
        <v>.</v>
      </c>
      <c r="M265" s="58">
        <f t="shared" si="71"/>
        <v>0</v>
      </c>
      <c r="N265" s="124">
        <f t="shared" si="64"/>
        <v>0</v>
      </c>
      <c r="O265" s="120">
        <f t="shared" si="66"/>
        <v>0</v>
      </c>
      <c r="P265" s="42"/>
      <c r="Q265" s="42">
        <f t="shared" si="65"/>
        <v>0</v>
      </c>
      <c r="R265" s="135">
        <f t="shared" ref="R265:R328" si="73">V264+O265</f>
        <v>0</v>
      </c>
      <c r="S265" s="135">
        <f t="shared" ref="S265:S328" si="74">IF(R265&gt;0,R265,0)</f>
        <v>0</v>
      </c>
      <c r="T265" s="121">
        <f t="shared" si="67"/>
        <v>0</v>
      </c>
      <c r="U265" s="132">
        <f t="shared" ref="U265:U328" si="75">O265-T265</f>
        <v>0</v>
      </c>
      <c r="V265" s="121">
        <f t="shared" si="63"/>
        <v>0</v>
      </c>
      <c r="W265" s="47"/>
      <c r="X265" s="125">
        <f t="shared" si="68"/>
        <v>0</v>
      </c>
      <c r="Y265" s="125">
        <f t="shared" si="61"/>
        <v>0</v>
      </c>
      <c r="Z265" s="153">
        <f t="shared" si="69"/>
        <v>0</v>
      </c>
      <c r="AA265" s="109"/>
    </row>
    <row r="266" spans="2:27" x14ac:dyDescent="0.25">
      <c r="B266" s="47"/>
      <c r="C266" s="51">
        <v>258</v>
      </c>
      <c r="D266" s="51">
        <v>31</v>
      </c>
      <c r="E266" s="51"/>
      <c r="F266" s="53">
        <v>12.58</v>
      </c>
      <c r="G266" s="44">
        <f t="shared" si="72"/>
        <v>14.28</v>
      </c>
      <c r="I266" s="96">
        <f>SUM(G255:G266)/12</f>
        <v>16.559166666666666</v>
      </c>
      <c r="K266" s="40">
        <v>33208</v>
      </c>
      <c r="L266" s="54" t="str">
        <f t="shared" si="70"/>
        <v>.</v>
      </c>
      <c r="M266" s="58">
        <f t="shared" si="71"/>
        <v>0</v>
      </c>
      <c r="N266" s="124">
        <f t="shared" si="64"/>
        <v>0</v>
      </c>
      <c r="O266" s="120">
        <f t="shared" si="66"/>
        <v>0</v>
      </c>
      <c r="P266" s="42"/>
      <c r="Q266" s="42">
        <f t="shared" si="65"/>
        <v>0</v>
      </c>
      <c r="R266" s="135">
        <f t="shared" si="73"/>
        <v>0</v>
      </c>
      <c r="S266" s="135">
        <f t="shared" si="74"/>
        <v>0</v>
      </c>
      <c r="T266" s="121">
        <f t="shared" si="67"/>
        <v>0</v>
      </c>
      <c r="U266" s="132">
        <f t="shared" si="75"/>
        <v>0</v>
      </c>
      <c r="V266" s="121">
        <f t="shared" si="63"/>
        <v>0</v>
      </c>
      <c r="W266" s="47"/>
      <c r="X266" s="125">
        <f t="shared" si="68"/>
        <v>0</v>
      </c>
      <c r="Y266" s="125">
        <f t="shared" ref="Y266:Y329" si="76">IF(X266=$X$2,K266,0)</f>
        <v>0</v>
      </c>
      <c r="Z266" s="153">
        <f t="shared" si="69"/>
        <v>0</v>
      </c>
      <c r="AA266" s="109"/>
    </row>
    <row r="267" spans="2:27" x14ac:dyDescent="0.25">
      <c r="B267" s="47"/>
      <c r="C267" s="47">
        <v>259</v>
      </c>
      <c r="D267" s="51">
        <v>31</v>
      </c>
      <c r="E267" s="51"/>
      <c r="F267" s="53">
        <v>12</v>
      </c>
      <c r="G267" s="44">
        <f t="shared" si="72"/>
        <v>13.7</v>
      </c>
      <c r="H267" s="39">
        <f>H255+1</f>
        <v>1991</v>
      </c>
      <c r="K267" s="40">
        <v>33239</v>
      </c>
      <c r="L267" s="54" t="str">
        <f t="shared" si="70"/>
        <v>.</v>
      </c>
      <c r="M267" s="58">
        <f t="shared" si="71"/>
        <v>0</v>
      </c>
      <c r="N267" s="124">
        <f t="shared" si="64"/>
        <v>0</v>
      </c>
      <c r="O267" s="120">
        <f t="shared" si="66"/>
        <v>0</v>
      </c>
      <c r="P267" s="42"/>
      <c r="Q267" s="42">
        <f t="shared" si="65"/>
        <v>0</v>
      </c>
      <c r="R267" s="135">
        <f t="shared" si="73"/>
        <v>0</v>
      </c>
      <c r="S267" s="135">
        <f t="shared" si="74"/>
        <v>0</v>
      </c>
      <c r="T267" s="121">
        <f t="shared" si="67"/>
        <v>0</v>
      </c>
      <c r="U267" s="132">
        <f t="shared" si="75"/>
        <v>0</v>
      </c>
      <c r="V267" s="121">
        <f t="shared" si="63"/>
        <v>0</v>
      </c>
      <c r="W267" s="47"/>
      <c r="X267" s="125">
        <f t="shared" si="68"/>
        <v>0</v>
      </c>
      <c r="Y267" s="125">
        <f t="shared" si="76"/>
        <v>0</v>
      </c>
      <c r="Z267" s="153">
        <f t="shared" si="69"/>
        <v>0</v>
      </c>
      <c r="AA267" s="109"/>
    </row>
    <row r="268" spans="2:27" x14ac:dyDescent="0.25">
      <c r="B268" s="47"/>
      <c r="C268" s="51">
        <v>260</v>
      </c>
      <c r="D268" s="51">
        <v>28.25</v>
      </c>
      <c r="E268" s="51"/>
      <c r="F268" s="53">
        <v>12</v>
      </c>
      <c r="G268" s="44">
        <f t="shared" si="72"/>
        <v>13.7</v>
      </c>
      <c r="K268" s="40">
        <v>33270</v>
      </c>
      <c r="L268" s="54" t="str">
        <f t="shared" si="70"/>
        <v>.</v>
      </c>
      <c r="M268" s="58">
        <f t="shared" si="71"/>
        <v>0</v>
      </c>
      <c r="N268" s="124">
        <f t="shared" si="64"/>
        <v>0</v>
      </c>
      <c r="O268" s="120">
        <f t="shared" si="66"/>
        <v>0</v>
      </c>
      <c r="P268" s="42"/>
      <c r="Q268" s="42">
        <f t="shared" si="65"/>
        <v>0</v>
      </c>
      <c r="R268" s="135">
        <f t="shared" si="73"/>
        <v>0</v>
      </c>
      <c r="S268" s="135">
        <f t="shared" si="74"/>
        <v>0</v>
      </c>
      <c r="T268" s="121">
        <f t="shared" si="67"/>
        <v>0</v>
      </c>
      <c r="U268" s="132">
        <f t="shared" si="75"/>
        <v>0</v>
      </c>
      <c r="V268" s="121">
        <f t="shared" si="63"/>
        <v>0</v>
      </c>
      <c r="W268" s="47"/>
      <c r="X268" s="125">
        <f t="shared" si="68"/>
        <v>0</v>
      </c>
      <c r="Y268" s="125">
        <f t="shared" si="76"/>
        <v>0</v>
      </c>
      <c r="Z268" s="153">
        <f t="shared" si="69"/>
        <v>0</v>
      </c>
      <c r="AA268" s="109"/>
    </row>
    <row r="269" spans="2:27" x14ac:dyDescent="0.25">
      <c r="B269" s="47"/>
      <c r="C269" s="51">
        <v>261</v>
      </c>
      <c r="D269" s="51">
        <v>31</v>
      </c>
      <c r="E269" s="51"/>
      <c r="F269" s="53">
        <v>12</v>
      </c>
      <c r="G269" s="44">
        <f t="shared" si="72"/>
        <v>13.7</v>
      </c>
      <c r="K269" s="40">
        <v>33298</v>
      </c>
      <c r="L269" s="54" t="str">
        <f t="shared" si="70"/>
        <v>.</v>
      </c>
      <c r="M269" s="58">
        <f t="shared" si="71"/>
        <v>0</v>
      </c>
      <c r="N269" s="124">
        <f t="shared" si="64"/>
        <v>0</v>
      </c>
      <c r="O269" s="120">
        <f t="shared" si="66"/>
        <v>0</v>
      </c>
      <c r="P269" s="42"/>
      <c r="Q269" s="42">
        <f t="shared" si="65"/>
        <v>0</v>
      </c>
      <c r="R269" s="135">
        <f t="shared" si="73"/>
        <v>0</v>
      </c>
      <c r="S269" s="135">
        <f t="shared" si="74"/>
        <v>0</v>
      </c>
      <c r="T269" s="121">
        <f t="shared" si="67"/>
        <v>0</v>
      </c>
      <c r="U269" s="132">
        <f t="shared" si="75"/>
        <v>0</v>
      </c>
      <c r="V269" s="121">
        <f t="shared" si="63"/>
        <v>0</v>
      </c>
      <c r="W269" s="47"/>
      <c r="X269" s="125">
        <f t="shared" si="68"/>
        <v>0</v>
      </c>
      <c r="Y269" s="125">
        <f t="shared" si="76"/>
        <v>0</v>
      </c>
      <c r="Z269" s="153">
        <f t="shared" si="69"/>
        <v>0</v>
      </c>
      <c r="AA269" s="109"/>
    </row>
    <row r="270" spans="2:27" x14ac:dyDescent="0.25">
      <c r="B270" s="47"/>
      <c r="C270" s="47">
        <v>262</v>
      </c>
      <c r="D270" s="51">
        <v>30</v>
      </c>
      <c r="E270" s="51"/>
      <c r="F270" s="53">
        <v>11.55</v>
      </c>
      <c r="G270" s="44">
        <f t="shared" si="72"/>
        <v>13.25</v>
      </c>
      <c r="K270" s="40">
        <v>33329</v>
      </c>
      <c r="L270" s="54" t="str">
        <f t="shared" si="70"/>
        <v>.</v>
      </c>
      <c r="M270" s="58">
        <f t="shared" si="71"/>
        <v>0</v>
      </c>
      <c r="N270" s="124">
        <f t="shared" si="64"/>
        <v>0</v>
      </c>
      <c r="O270" s="120">
        <f t="shared" si="66"/>
        <v>0</v>
      </c>
      <c r="P270" s="42"/>
      <c r="Q270" s="42">
        <f t="shared" si="65"/>
        <v>0</v>
      </c>
      <c r="R270" s="135">
        <f t="shared" si="73"/>
        <v>0</v>
      </c>
      <c r="S270" s="135">
        <f t="shared" si="74"/>
        <v>0</v>
      </c>
      <c r="T270" s="121">
        <f t="shared" si="67"/>
        <v>0</v>
      </c>
      <c r="U270" s="132">
        <f t="shared" si="75"/>
        <v>0</v>
      </c>
      <c r="V270" s="121">
        <f t="shared" si="63"/>
        <v>0</v>
      </c>
      <c r="W270" s="47"/>
      <c r="X270" s="125">
        <f t="shared" si="68"/>
        <v>0</v>
      </c>
      <c r="Y270" s="125">
        <f t="shared" si="76"/>
        <v>0</v>
      </c>
      <c r="Z270" s="153">
        <f t="shared" si="69"/>
        <v>0</v>
      </c>
      <c r="AA270" s="109"/>
    </row>
    <row r="271" spans="2:27" x14ac:dyDescent="0.25">
      <c r="B271" s="47"/>
      <c r="C271" s="51">
        <v>263</v>
      </c>
      <c r="D271" s="51">
        <v>31</v>
      </c>
      <c r="E271" s="51"/>
      <c r="F271" s="53">
        <v>10.98</v>
      </c>
      <c r="G271" s="44">
        <f t="shared" si="72"/>
        <v>12.68</v>
      </c>
      <c r="K271" s="40">
        <v>33359</v>
      </c>
      <c r="L271" s="54" t="str">
        <f t="shared" si="70"/>
        <v>.</v>
      </c>
      <c r="M271" s="58">
        <f t="shared" si="71"/>
        <v>0</v>
      </c>
      <c r="N271" s="124">
        <f t="shared" si="64"/>
        <v>0</v>
      </c>
      <c r="O271" s="120">
        <f t="shared" si="66"/>
        <v>0</v>
      </c>
      <c r="P271" s="42"/>
      <c r="Q271" s="42">
        <f t="shared" si="65"/>
        <v>0</v>
      </c>
      <c r="R271" s="135">
        <f t="shared" si="73"/>
        <v>0</v>
      </c>
      <c r="S271" s="135">
        <f t="shared" si="74"/>
        <v>0</v>
      </c>
      <c r="T271" s="121">
        <f t="shared" si="67"/>
        <v>0</v>
      </c>
      <c r="U271" s="132">
        <f t="shared" si="75"/>
        <v>0</v>
      </c>
      <c r="V271" s="121">
        <f t="shared" ref="V271:V334" si="77">Q271-T271</f>
        <v>0</v>
      </c>
      <c r="W271" s="47"/>
      <c r="X271" s="125">
        <f t="shared" si="68"/>
        <v>0</v>
      </c>
      <c r="Y271" s="125">
        <f t="shared" si="76"/>
        <v>0</v>
      </c>
      <c r="Z271" s="153">
        <f t="shared" si="69"/>
        <v>0</v>
      </c>
      <c r="AA271" s="109"/>
    </row>
    <row r="272" spans="2:27" x14ac:dyDescent="0.25">
      <c r="B272" s="47"/>
      <c r="C272" s="51">
        <v>264</v>
      </c>
      <c r="D272" s="51">
        <v>30</v>
      </c>
      <c r="E272" s="51"/>
      <c r="F272" s="53">
        <v>10.5</v>
      </c>
      <c r="G272" s="44">
        <f t="shared" si="72"/>
        <v>12.2</v>
      </c>
      <c r="K272" s="40">
        <v>33390</v>
      </c>
      <c r="L272" s="54" t="str">
        <f t="shared" si="70"/>
        <v>.</v>
      </c>
      <c r="M272" s="58">
        <f t="shared" si="71"/>
        <v>0</v>
      </c>
      <c r="N272" s="124">
        <f t="shared" si="64"/>
        <v>0</v>
      </c>
      <c r="O272" s="120">
        <f t="shared" si="66"/>
        <v>0</v>
      </c>
      <c r="P272" s="115">
        <f>SUM(O261:O272)</f>
        <v>0</v>
      </c>
      <c r="Q272" s="42">
        <f t="shared" si="65"/>
        <v>0</v>
      </c>
      <c r="R272" s="135">
        <f t="shared" si="73"/>
        <v>0</v>
      </c>
      <c r="S272" s="135">
        <f t="shared" si="74"/>
        <v>0</v>
      </c>
      <c r="T272" s="121">
        <f t="shared" si="67"/>
        <v>0</v>
      </c>
      <c r="U272" s="132">
        <f t="shared" si="75"/>
        <v>0</v>
      </c>
      <c r="V272" s="121">
        <f t="shared" si="77"/>
        <v>0</v>
      </c>
      <c r="W272" s="47"/>
      <c r="X272" s="125">
        <f t="shared" si="68"/>
        <v>0</v>
      </c>
      <c r="Y272" s="125">
        <f t="shared" si="76"/>
        <v>0</v>
      </c>
      <c r="Z272" s="153">
        <f t="shared" si="69"/>
        <v>0</v>
      </c>
      <c r="AA272" s="109"/>
    </row>
    <row r="273" spans="2:27" x14ac:dyDescent="0.25">
      <c r="B273" s="47">
        <f>B261+1</f>
        <v>23</v>
      </c>
      <c r="C273" s="47">
        <v>265</v>
      </c>
      <c r="D273" s="51">
        <v>31</v>
      </c>
      <c r="E273" s="51"/>
      <c r="F273" s="53">
        <v>10.5</v>
      </c>
      <c r="G273" s="44">
        <f t="shared" si="72"/>
        <v>12.2</v>
      </c>
      <c r="K273" s="40">
        <v>33420</v>
      </c>
      <c r="L273" s="54" t="str">
        <f t="shared" si="70"/>
        <v>.</v>
      </c>
      <c r="M273" s="58">
        <f t="shared" si="71"/>
        <v>0</v>
      </c>
      <c r="N273" s="124">
        <f t="shared" ref="N273:N336" si="78">IF(V272&gt;0,V272,0)</f>
        <v>0</v>
      </c>
      <c r="O273" s="120">
        <f t="shared" si="66"/>
        <v>0</v>
      </c>
      <c r="P273" s="42"/>
      <c r="Q273" s="42">
        <f t="shared" ref="Q273:Q336" si="79">M273+N273+O273</f>
        <v>0</v>
      </c>
      <c r="R273" s="135">
        <f t="shared" si="73"/>
        <v>0</v>
      </c>
      <c r="S273" s="135">
        <f t="shared" si="74"/>
        <v>0</v>
      </c>
      <c r="T273" s="121">
        <f t="shared" si="67"/>
        <v>0</v>
      </c>
      <c r="U273" s="132">
        <f t="shared" si="75"/>
        <v>0</v>
      </c>
      <c r="V273" s="121">
        <f t="shared" si="77"/>
        <v>0</v>
      </c>
      <c r="W273" s="47"/>
      <c r="X273" s="125">
        <f t="shared" si="68"/>
        <v>0</v>
      </c>
      <c r="Y273" s="125">
        <f t="shared" si="76"/>
        <v>0</v>
      </c>
      <c r="Z273" s="153">
        <f t="shared" si="69"/>
        <v>0</v>
      </c>
      <c r="AA273" s="109"/>
    </row>
    <row r="274" spans="2:27" x14ac:dyDescent="0.25">
      <c r="B274" s="47"/>
      <c r="C274" s="51">
        <v>266</v>
      </c>
      <c r="D274" s="51">
        <v>31</v>
      </c>
      <c r="E274" s="51"/>
      <c r="F274" s="53">
        <v>10.5</v>
      </c>
      <c r="G274" s="44">
        <f t="shared" si="72"/>
        <v>12.2</v>
      </c>
      <c r="K274" s="40">
        <v>33451</v>
      </c>
      <c r="L274" s="54" t="str">
        <f t="shared" si="70"/>
        <v>.</v>
      </c>
      <c r="M274" s="58">
        <f t="shared" si="71"/>
        <v>0</v>
      </c>
      <c r="N274" s="124">
        <f t="shared" si="78"/>
        <v>0</v>
      </c>
      <c r="O274" s="120">
        <f t="shared" si="66"/>
        <v>0</v>
      </c>
      <c r="P274" s="42"/>
      <c r="Q274" s="42">
        <f t="shared" si="79"/>
        <v>0</v>
      </c>
      <c r="R274" s="135">
        <f t="shared" si="73"/>
        <v>0</v>
      </c>
      <c r="S274" s="135">
        <f t="shared" si="74"/>
        <v>0</v>
      </c>
      <c r="T274" s="121">
        <f t="shared" si="67"/>
        <v>0</v>
      </c>
      <c r="U274" s="132">
        <f t="shared" si="75"/>
        <v>0</v>
      </c>
      <c r="V274" s="121">
        <f t="shared" si="77"/>
        <v>0</v>
      </c>
      <c r="W274" s="47"/>
      <c r="X274" s="125">
        <f t="shared" si="68"/>
        <v>0</v>
      </c>
      <c r="Y274" s="125">
        <f t="shared" si="76"/>
        <v>0</v>
      </c>
      <c r="Z274" s="153">
        <f t="shared" si="69"/>
        <v>0</v>
      </c>
      <c r="AA274" s="109"/>
    </row>
    <row r="275" spans="2:27" x14ac:dyDescent="0.25">
      <c r="B275" s="47"/>
      <c r="C275" s="51">
        <v>267</v>
      </c>
      <c r="D275" s="51">
        <v>30</v>
      </c>
      <c r="E275" s="51"/>
      <c r="F275" s="53">
        <v>9.5500000000000007</v>
      </c>
      <c r="G275" s="44">
        <f t="shared" si="72"/>
        <v>11.25</v>
      </c>
      <c r="K275" s="40">
        <v>33482</v>
      </c>
      <c r="L275" s="54" t="str">
        <f t="shared" si="70"/>
        <v>.</v>
      </c>
      <c r="M275" s="58">
        <f t="shared" si="71"/>
        <v>0</v>
      </c>
      <c r="N275" s="124">
        <f t="shared" si="78"/>
        <v>0</v>
      </c>
      <c r="O275" s="120">
        <f t="shared" si="66"/>
        <v>0</v>
      </c>
      <c r="P275" s="42"/>
      <c r="Q275" s="42">
        <f t="shared" si="79"/>
        <v>0</v>
      </c>
      <c r="R275" s="135">
        <f t="shared" si="73"/>
        <v>0</v>
      </c>
      <c r="S275" s="135">
        <f t="shared" si="74"/>
        <v>0</v>
      </c>
      <c r="T275" s="121">
        <f t="shared" si="67"/>
        <v>0</v>
      </c>
      <c r="U275" s="132">
        <f t="shared" si="75"/>
        <v>0</v>
      </c>
      <c r="V275" s="121">
        <f t="shared" si="77"/>
        <v>0</v>
      </c>
      <c r="W275" s="47"/>
      <c r="X275" s="125">
        <f t="shared" si="68"/>
        <v>0</v>
      </c>
      <c r="Y275" s="125">
        <f t="shared" si="76"/>
        <v>0</v>
      </c>
      <c r="Z275" s="153">
        <f t="shared" si="69"/>
        <v>0</v>
      </c>
      <c r="AA275" s="109"/>
    </row>
    <row r="276" spans="2:27" x14ac:dyDescent="0.25">
      <c r="B276" s="47"/>
      <c r="C276" s="47">
        <v>268</v>
      </c>
      <c r="D276" s="51">
        <v>31</v>
      </c>
      <c r="E276" s="51"/>
      <c r="F276" s="53">
        <v>9.5</v>
      </c>
      <c r="G276" s="44">
        <f t="shared" si="72"/>
        <v>11.2</v>
      </c>
      <c r="K276" s="40">
        <v>33512</v>
      </c>
      <c r="L276" s="54" t="str">
        <f t="shared" si="70"/>
        <v>.</v>
      </c>
      <c r="M276" s="58">
        <f t="shared" si="71"/>
        <v>0</v>
      </c>
      <c r="N276" s="124">
        <f t="shared" si="78"/>
        <v>0</v>
      </c>
      <c r="O276" s="120">
        <f t="shared" si="66"/>
        <v>0</v>
      </c>
      <c r="P276" s="42"/>
      <c r="Q276" s="42">
        <f t="shared" si="79"/>
        <v>0</v>
      </c>
      <c r="R276" s="135">
        <f t="shared" si="73"/>
        <v>0</v>
      </c>
      <c r="S276" s="135">
        <f t="shared" si="74"/>
        <v>0</v>
      </c>
      <c r="T276" s="121">
        <f t="shared" si="67"/>
        <v>0</v>
      </c>
      <c r="U276" s="132">
        <f t="shared" si="75"/>
        <v>0</v>
      </c>
      <c r="V276" s="121">
        <f t="shared" si="77"/>
        <v>0</v>
      </c>
      <c r="W276" s="47"/>
      <c r="X276" s="125">
        <f t="shared" si="68"/>
        <v>0</v>
      </c>
      <c r="Y276" s="125">
        <f t="shared" si="76"/>
        <v>0</v>
      </c>
      <c r="Z276" s="153">
        <f t="shared" si="69"/>
        <v>0</v>
      </c>
      <c r="AA276" s="109"/>
    </row>
    <row r="277" spans="2:27" x14ac:dyDescent="0.25">
      <c r="B277" s="47"/>
      <c r="C277" s="51">
        <v>269</v>
      </c>
      <c r="D277" s="51">
        <v>30</v>
      </c>
      <c r="E277" s="51"/>
      <c r="F277" s="53">
        <v>8.64</v>
      </c>
      <c r="G277" s="44">
        <f t="shared" si="72"/>
        <v>10.34</v>
      </c>
      <c r="K277" s="40">
        <v>33543</v>
      </c>
      <c r="L277" s="54" t="str">
        <f t="shared" si="70"/>
        <v>.</v>
      </c>
      <c r="M277" s="58">
        <f t="shared" si="71"/>
        <v>0</v>
      </c>
      <c r="N277" s="124">
        <f t="shared" si="78"/>
        <v>0</v>
      </c>
      <c r="O277" s="120">
        <f t="shared" si="66"/>
        <v>0</v>
      </c>
      <c r="P277" s="42"/>
      <c r="Q277" s="42">
        <f t="shared" si="79"/>
        <v>0</v>
      </c>
      <c r="R277" s="135">
        <f t="shared" si="73"/>
        <v>0</v>
      </c>
      <c r="S277" s="135">
        <f t="shared" si="74"/>
        <v>0</v>
      </c>
      <c r="T277" s="121">
        <f t="shared" si="67"/>
        <v>0</v>
      </c>
      <c r="U277" s="132">
        <f t="shared" si="75"/>
        <v>0</v>
      </c>
      <c r="V277" s="121">
        <f t="shared" si="77"/>
        <v>0</v>
      </c>
      <c r="W277" s="47"/>
      <c r="X277" s="125">
        <f t="shared" si="68"/>
        <v>0</v>
      </c>
      <c r="Y277" s="125">
        <f t="shared" si="76"/>
        <v>0</v>
      </c>
      <c r="Z277" s="153">
        <f t="shared" si="69"/>
        <v>0</v>
      </c>
      <c r="AA277" s="109"/>
    </row>
    <row r="278" spans="2:27" x14ac:dyDescent="0.25">
      <c r="B278" s="47"/>
      <c r="C278" s="51">
        <v>270</v>
      </c>
      <c r="D278" s="51">
        <v>31</v>
      </c>
      <c r="E278" s="51"/>
      <c r="F278" s="53">
        <v>8.5</v>
      </c>
      <c r="G278" s="44">
        <f t="shared" si="72"/>
        <v>10.199999999999999</v>
      </c>
      <c r="I278" s="96">
        <f>SUM(G267:G278)/12</f>
        <v>12.218333333333334</v>
      </c>
      <c r="K278" s="40">
        <v>33573</v>
      </c>
      <c r="L278" s="54" t="str">
        <f t="shared" si="70"/>
        <v>.</v>
      </c>
      <c r="M278" s="58">
        <f t="shared" si="71"/>
        <v>0</v>
      </c>
      <c r="N278" s="124">
        <f t="shared" si="78"/>
        <v>0</v>
      </c>
      <c r="O278" s="120">
        <f t="shared" si="66"/>
        <v>0</v>
      </c>
      <c r="P278" s="42"/>
      <c r="Q278" s="42">
        <f t="shared" si="79"/>
        <v>0</v>
      </c>
      <c r="R278" s="135">
        <f t="shared" si="73"/>
        <v>0</v>
      </c>
      <c r="S278" s="135">
        <f t="shared" si="74"/>
        <v>0</v>
      </c>
      <c r="T278" s="121">
        <f t="shared" si="67"/>
        <v>0</v>
      </c>
      <c r="U278" s="132">
        <f t="shared" si="75"/>
        <v>0</v>
      </c>
      <c r="V278" s="121">
        <f t="shared" si="77"/>
        <v>0</v>
      </c>
      <c r="W278" s="47"/>
      <c r="X278" s="125">
        <f t="shared" si="68"/>
        <v>0</v>
      </c>
      <c r="Y278" s="125">
        <f t="shared" si="76"/>
        <v>0</v>
      </c>
      <c r="Z278" s="153">
        <f t="shared" si="69"/>
        <v>0</v>
      </c>
      <c r="AA278" s="109"/>
    </row>
    <row r="279" spans="2:27" x14ac:dyDescent="0.25">
      <c r="B279" s="47"/>
      <c r="C279" s="47">
        <v>271</v>
      </c>
      <c r="D279" s="51">
        <v>31</v>
      </c>
      <c r="E279" s="51"/>
      <c r="F279" s="53">
        <v>7.69</v>
      </c>
      <c r="G279" s="44">
        <f t="shared" si="72"/>
        <v>9.39</v>
      </c>
      <c r="H279" s="39">
        <f>H267+1</f>
        <v>1992</v>
      </c>
      <c r="K279" s="40">
        <v>33604</v>
      </c>
      <c r="L279" s="54" t="str">
        <f t="shared" si="70"/>
        <v>.</v>
      </c>
      <c r="M279" s="58">
        <f t="shared" si="71"/>
        <v>0</v>
      </c>
      <c r="N279" s="124">
        <f t="shared" si="78"/>
        <v>0</v>
      </c>
      <c r="O279" s="120">
        <f t="shared" si="66"/>
        <v>0</v>
      </c>
      <c r="P279" s="42"/>
      <c r="Q279" s="42">
        <f t="shared" si="79"/>
        <v>0</v>
      </c>
      <c r="R279" s="135">
        <f t="shared" si="73"/>
        <v>0</v>
      </c>
      <c r="S279" s="135">
        <f t="shared" si="74"/>
        <v>0</v>
      </c>
      <c r="T279" s="121">
        <f t="shared" si="67"/>
        <v>0</v>
      </c>
      <c r="U279" s="132">
        <f t="shared" si="75"/>
        <v>0</v>
      </c>
      <c r="V279" s="121">
        <f t="shared" si="77"/>
        <v>0</v>
      </c>
      <c r="W279" s="47"/>
      <c r="X279" s="125">
        <f t="shared" si="68"/>
        <v>0</v>
      </c>
      <c r="Y279" s="125">
        <f t="shared" si="76"/>
        <v>0</v>
      </c>
      <c r="Z279" s="153">
        <f t="shared" si="69"/>
        <v>0</v>
      </c>
      <c r="AA279" s="109"/>
    </row>
    <row r="280" spans="2:27" x14ac:dyDescent="0.25">
      <c r="B280" s="47"/>
      <c r="C280" s="51">
        <v>272</v>
      </c>
      <c r="D280" s="51">
        <v>28.25</v>
      </c>
      <c r="E280" s="51"/>
      <c r="F280" s="53">
        <v>7.5</v>
      </c>
      <c r="G280" s="44">
        <f t="shared" si="72"/>
        <v>9.1999999999999993</v>
      </c>
      <c r="K280" s="40">
        <v>33635</v>
      </c>
      <c r="L280" s="54" t="str">
        <f t="shared" si="70"/>
        <v>.</v>
      </c>
      <c r="M280" s="58">
        <f t="shared" si="71"/>
        <v>0</v>
      </c>
      <c r="N280" s="124">
        <f t="shared" si="78"/>
        <v>0</v>
      </c>
      <c r="O280" s="120">
        <f t="shared" si="66"/>
        <v>0</v>
      </c>
      <c r="P280" s="42"/>
      <c r="Q280" s="42">
        <f t="shared" si="79"/>
        <v>0</v>
      </c>
      <c r="R280" s="135">
        <f t="shared" si="73"/>
        <v>0</v>
      </c>
      <c r="S280" s="135">
        <f t="shared" si="74"/>
        <v>0</v>
      </c>
      <c r="T280" s="121">
        <f t="shared" si="67"/>
        <v>0</v>
      </c>
      <c r="U280" s="132">
        <f t="shared" si="75"/>
        <v>0</v>
      </c>
      <c r="V280" s="121">
        <f t="shared" si="77"/>
        <v>0</v>
      </c>
      <c r="W280" s="47"/>
      <c r="X280" s="125">
        <f t="shared" si="68"/>
        <v>0</v>
      </c>
      <c r="Y280" s="125">
        <f t="shared" si="76"/>
        <v>0</v>
      </c>
      <c r="Z280" s="153">
        <f t="shared" si="69"/>
        <v>0</v>
      </c>
      <c r="AA280" s="109"/>
    </row>
    <row r="281" spans="2:27" x14ac:dyDescent="0.25">
      <c r="B281" s="47"/>
      <c r="C281" s="51">
        <v>273</v>
      </c>
      <c r="D281" s="51">
        <v>31</v>
      </c>
      <c r="E281" s="51"/>
      <c r="F281" s="53">
        <v>7.5</v>
      </c>
      <c r="G281" s="44">
        <f t="shared" si="72"/>
        <v>9.1999999999999993</v>
      </c>
      <c r="K281" s="40">
        <v>33664</v>
      </c>
      <c r="L281" s="54" t="str">
        <f t="shared" si="70"/>
        <v>.</v>
      </c>
      <c r="M281" s="58">
        <f t="shared" si="71"/>
        <v>0</v>
      </c>
      <c r="N281" s="124">
        <f t="shared" si="78"/>
        <v>0</v>
      </c>
      <c r="O281" s="120">
        <f t="shared" si="66"/>
        <v>0</v>
      </c>
      <c r="P281" s="42"/>
      <c r="Q281" s="42">
        <f t="shared" si="79"/>
        <v>0</v>
      </c>
      <c r="R281" s="135">
        <f t="shared" si="73"/>
        <v>0</v>
      </c>
      <c r="S281" s="135">
        <f t="shared" si="74"/>
        <v>0</v>
      </c>
      <c r="T281" s="121">
        <f t="shared" si="67"/>
        <v>0</v>
      </c>
      <c r="U281" s="132">
        <f t="shared" si="75"/>
        <v>0</v>
      </c>
      <c r="V281" s="121">
        <f t="shared" si="77"/>
        <v>0</v>
      </c>
      <c r="W281" s="47"/>
      <c r="X281" s="125">
        <f t="shared" si="68"/>
        <v>0</v>
      </c>
      <c r="Y281" s="125">
        <f t="shared" si="76"/>
        <v>0</v>
      </c>
      <c r="Z281" s="153">
        <f t="shared" si="69"/>
        <v>0</v>
      </c>
      <c r="AA281" s="109"/>
    </row>
    <row r="282" spans="2:27" x14ac:dyDescent="0.25">
      <c r="B282" s="47"/>
      <c r="C282" s="47">
        <v>274</v>
      </c>
      <c r="D282" s="51">
        <v>30</v>
      </c>
      <c r="E282" s="51"/>
      <c r="F282" s="53">
        <v>7.5</v>
      </c>
      <c r="G282" s="44">
        <f t="shared" si="72"/>
        <v>9.1999999999999993</v>
      </c>
      <c r="K282" s="40">
        <v>33695</v>
      </c>
      <c r="L282" s="54" t="str">
        <f t="shared" si="70"/>
        <v>.</v>
      </c>
      <c r="M282" s="58">
        <f t="shared" si="71"/>
        <v>0</v>
      </c>
      <c r="N282" s="124">
        <f t="shared" si="78"/>
        <v>0</v>
      </c>
      <c r="O282" s="120">
        <f t="shared" si="66"/>
        <v>0</v>
      </c>
      <c r="P282" s="42"/>
      <c r="Q282" s="42">
        <f t="shared" si="79"/>
        <v>0</v>
      </c>
      <c r="R282" s="135">
        <f t="shared" si="73"/>
        <v>0</v>
      </c>
      <c r="S282" s="135">
        <f t="shared" si="74"/>
        <v>0</v>
      </c>
      <c r="T282" s="121">
        <f t="shared" si="67"/>
        <v>0</v>
      </c>
      <c r="U282" s="132">
        <f t="shared" si="75"/>
        <v>0</v>
      </c>
      <c r="V282" s="121">
        <f t="shared" si="77"/>
        <v>0</v>
      </c>
      <c r="W282" s="47"/>
      <c r="X282" s="125">
        <f t="shared" si="68"/>
        <v>0</v>
      </c>
      <c r="Y282" s="125">
        <f t="shared" si="76"/>
        <v>0</v>
      </c>
      <c r="Z282" s="153">
        <f t="shared" si="69"/>
        <v>0</v>
      </c>
      <c r="AA282" s="109"/>
    </row>
    <row r="283" spans="2:27" x14ac:dyDescent="0.25">
      <c r="B283" s="47"/>
      <c r="C283" s="51">
        <v>275</v>
      </c>
      <c r="D283" s="51">
        <v>31</v>
      </c>
      <c r="E283" s="51"/>
      <c r="F283" s="53">
        <v>6.64</v>
      </c>
      <c r="G283" s="44">
        <f t="shared" si="72"/>
        <v>8.34</v>
      </c>
      <c r="K283" s="40">
        <v>33725</v>
      </c>
      <c r="L283" s="54" t="str">
        <f t="shared" si="70"/>
        <v>.</v>
      </c>
      <c r="M283" s="58">
        <f t="shared" si="71"/>
        <v>0</v>
      </c>
      <c r="N283" s="124">
        <f t="shared" si="78"/>
        <v>0</v>
      </c>
      <c r="O283" s="120">
        <f t="shared" si="66"/>
        <v>0</v>
      </c>
      <c r="P283" s="42"/>
      <c r="Q283" s="42">
        <f t="shared" si="79"/>
        <v>0</v>
      </c>
      <c r="R283" s="135">
        <f t="shared" si="73"/>
        <v>0</v>
      </c>
      <c r="S283" s="135">
        <f t="shared" si="74"/>
        <v>0</v>
      </c>
      <c r="T283" s="121">
        <f t="shared" si="67"/>
        <v>0</v>
      </c>
      <c r="U283" s="132">
        <f t="shared" si="75"/>
        <v>0</v>
      </c>
      <c r="V283" s="121">
        <f t="shared" si="77"/>
        <v>0</v>
      </c>
      <c r="W283" s="47"/>
      <c r="X283" s="125">
        <f t="shared" si="68"/>
        <v>0</v>
      </c>
      <c r="Y283" s="125">
        <f t="shared" si="76"/>
        <v>0</v>
      </c>
      <c r="Z283" s="153">
        <f t="shared" si="69"/>
        <v>0</v>
      </c>
      <c r="AA283" s="109"/>
    </row>
    <row r="284" spans="2:27" x14ac:dyDescent="0.25">
      <c r="B284" s="47"/>
      <c r="C284" s="51">
        <v>276</v>
      </c>
      <c r="D284" s="51">
        <v>30</v>
      </c>
      <c r="E284" s="51"/>
      <c r="F284" s="53">
        <v>6.5</v>
      </c>
      <c r="G284" s="44">
        <f t="shared" si="72"/>
        <v>8.1999999999999993</v>
      </c>
      <c r="K284" s="40">
        <v>33756</v>
      </c>
      <c r="L284" s="54" t="str">
        <f t="shared" si="70"/>
        <v>.</v>
      </c>
      <c r="M284" s="58">
        <f t="shared" si="71"/>
        <v>0</v>
      </c>
      <c r="N284" s="124">
        <f t="shared" si="78"/>
        <v>0</v>
      </c>
      <c r="O284" s="120">
        <f t="shared" si="66"/>
        <v>0</v>
      </c>
      <c r="P284" s="115">
        <f>SUM(O273:O284)</f>
        <v>0</v>
      </c>
      <c r="Q284" s="42">
        <f t="shared" si="79"/>
        <v>0</v>
      </c>
      <c r="R284" s="135">
        <f t="shared" si="73"/>
        <v>0</v>
      </c>
      <c r="S284" s="135">
        <f t="shared" si="74"/>
        <v>0</v>
      </c>
      <c r="T284" s="121">
        <f t="shared" si="67"/>
        <v>0</v>
      </c>
      <c r="U284" s="132">
        <f t="shared" si="75"/>
        <v>0</v>
      </c>
      <c r="V284" s="121">
        <f t="shared" si="77"/>
        <v>0</v>
      </c>
      <c r="W284" s="47"/>
      <c r="X284" s="125">
        <f t="shared" si="68"/>
        <v>0</v>
      </c>
      <c r="Y284" s="125">
        <f t="shared" si="76"/>
        <v>0</v>
      </c>
      <c r="Z284" s="153">
        <f t="shared" si="69"/>
        <v>0</v>
      </c>
      <c r="AA284" s="109"/>
    </row>
    <row r="285" spans="2:27" x14ac:dyDescent="0.25">
      <c r="B285" s="47">
        <f>B273+1</f>
        <v>24</v>
      </c>
      <c r="C285" s="47">
        <v>277</v>
      </c>
      <c r="D285" s="51">
        <v>31</v>
      </c>
      <c r="E285" s="51"/>
      <c r="F285" s="53">
        <v>5.91</v>
      </c>
      <c r="G285" s="44">
        <f t="shared" si="72"/>
        <v>7.61</v>
      </c>
      <c r="K285" s="40">
        <v>33786</v>
      </c>
      <c r="L285" s="54" t="str">
        <f t="shared" si="70"/>
        <v>.</v>
      </c>
      <c r="M285" s="58">
        <f t="shared" si="71"/>
        <v>0</v>
      </c>
      <c r="N285" s="124">
        <f t="shared" si="78"/>
        <v>0</v>
      </c>
      <c r="O285" s="120">
        <f t="shared" si="66"/>
        <v>0</v>
      </c>
      <c r="P285" s="42"/>
      <c r="Q285" s="42">
        <f t="shared" si="79"/>
        <v>0</v>
      </c>
      <c r="R285" s="135">
        <f t="shared" si="73"/>
        <v>0</v>
      </c>
      <c r="S285" s="135">
        <f t="shared" si="74"/>
        <v>0</v>
      </c>
      <c r="T285" s="121">
        <f t="shared" si="67"/>
        <v>0</v>
      </c>
      <c r="U285" s="132">
        <f t="shared" si="75"/>
        <v>0</v>
      </c>
      <c r="V285" s="121">
        <f t="shared" si="77"/>
        <v>0</v>
      </c>
      <c r="W285" s="47"/>
      <c r="X285" s="125">
        <f t="shared" si="68"/>
        <v>0</v>
      </c>
      <c r="Y285" s="125">
        <f t="shared" si="76"/>
        <v>0</v>
      </c>
      <c r="Z285" s="153">
        <f t="shared" si="69"/>
        <v>0</v>
      </c>
      <c r="AA285" s="109"/>
    </row>
    <row r="286" spans="2:27" x14ac:dyDescent="0.25">
      <c r="B286" s="47"/>
      <c r="C286" s="51">
        <v>278</v>
      </c>
      <c r="D286" s="51">
        <v>31</v>
      </c>
      <c r="E286" s="51"/>
      <c r="F286" s="53">
        <v>5.75</v>
      </c>
      <c r="G286" s="44">
        <f t="shared" si="72"/>
        <v>7.45</v>
      </c>
      <c r="K286" s="40">
        <v>33817</v>
      </c>
      <c r="L286" s="54" t="str">
        <f t="shared" si="70"/>
        <v>.</v>
      </c>
      <c r="M286" s="58">
        <f t="shared" si="71"/>
        <v>0</v>
      </c>
      <c r="N286" s="124">
        <f t="shared" si="78"/>
        <v>0</v>
      </c>
      <c r="O286" s="120">
        <f t="shared" si="66"/>
        <v>0</v>
      </c>
      <c r="P286" s="42"/>
      <c r="Q286" s="42">
        <f t="shared" si="79"/>
        <v>0</v>
      </c>
      <c r="R286" s="135">
        <f t="shared" si="73"/>
        <v>0</v>
      </c>
      <c r="S286" s="135">
        <f t="shared" si="74"/>
        <v>0</v>
      </c>
      <c r="T286" s="121">
        <f t="shared" si="67"/>
        <v>0</v>
      </c>
      <c r="U286" s="132">
        <f t="shared" si="75"/>
        <v>0</v>
      </c>
      <c r="V286" s="121">
        <f t="shared" si="77"/>
        <v>0</v>
      </c>
      <c r="W286" s="47"/>
      <c r="X286" s="125">
        <f t="shared" si="68"/>
        <v>0</v>
      </c>
      <c r="Y286" s="125">
        <f t="shared" si="76"/>
        <v>0</v>
      </c>
      <c r="Z286" s="153">
        <f t="shared" si="69"/>
        <v>0</v>
      </c>
      <c r="AA286" s="109"/>
    </row>
    <row r="287" spans="2:27" x14ac:dyDescent="0.25">
      <c r="B287" s="47"/>
      <c r="C287" s="51">
        <v>279</v>
      </c>
      <c r="D287" s="51">
        <v>30</v>
      </c>
      <c r="E287" s="51"/>
      <c r="F287" s="53">
        <v>5.75</v>
      </c>
      <c r="G287" s="44">
        <f t="shared" si="72"/>
        <v>7.45</v>
      </c>
      <c r="K287" s="40">
        <v>33848</v>
      </c>
      <c r="L287" s="54" t="str">
        <f t="shared" si="70"/>
        <v>.</v>
      </c>
      <c r="M287" s="58">
        <f t="shared" si="71"/>
        <v>0</v>
      </c>
      <c r="N287" s="124">
        <f t="shared" si="78"/>
        <v>0</v>
      </c>
      <c r="O287" s="120">
        <f t="shared" ref="O287:O350" si="80">IF(M287+N287&gt;0,(M287+N287)*G287/100/365*D287,0)</f>
        <v>0</v>
      </c>
      <c r="P287" s="42"/>
      <c r="Q287" s="42">
        <f t="shared" si="79"/>
        <v>0</v>
      </c>
      <c r="R287" s="135">
        <f t="shared" si="73"/>
        <v>0</v>
      </c>
      <c r="S287" s="135">
        <f t="shared" si="74"/>
        <v>0</v>
      </c>
      <c r="T287" s="121">
        <f t="shared" ref="T287:T350" si="81">IF(S287&lt;$F$4,S287,$F$4)</f>
        <v>0</v>
      </c>
      <c r="U287" s="132">
        <f t="shared" si="75"/>
        <v>0</v>
      </c>
      <c r="V287" s="121">
        <f t="shared" si="77"/>
        <v>0</v>
      </c>
      <c r="W287" s="47"/>
      <c r="X287" s="125">
        <f t="shared" si="68"/>
        <v>0</v>
      </c>
      <c r="Y287" s="125">
        <f t="shared" si="76"/>
        <v>0</v>
      </c>
      <c r="Z287" s="153">
        <f t="shared" si="69"/>
        <v>0</v>
      </c>
      <c r="AA287" s="109"/>
    </row>
    <row r="288" spans="2:27" x14ac:dyDescent="0.25">
      <c r="B288" s="47"/>
      <c r="C288" s="47">
        <v>280</v>
      </c>
      <c r="D288" s="51">
        <v>31</v>
      </c>
      <c r="E288" s="51"/>
      <c r="F288" s="53">
        <v>5.75</v>
      </c>
      <c r="G288" s="44">
        <f t="shared" si="72"/>
        <v>7.45</v>
      </c>
      <c r="K288" s="40">
        <v>33878</v>
      </c>
      <c r="L288" s="54" t="str">
        <f t="shared" si="70"/>
        <v>.</v>
      </c>
      <c r="M288" s="58">
        <f t="shared" si="71"/>
        <v>0</v>
      </c>
      <c r="N288" s="124">
        <f t="shared" si="78"/>
        <v>0</v>
      </c>
      <c r="O288" s="120">
        <f t="shared" si="80"/>
        <v>0</v>
      </c>
      <c r="P288" s="42"/>
      <c r="Q288" s="42">
        <f t="shared" si="79"/>
        <v>0</v>
      </c>
      <c r="R288" s="135">
        <f t="shared" si="73"/>
        <v>0</v>
      </c>
      <c r="S288" s="135">
        <f t="shared" si="74"/>
        <v>0</v>
      </c>
      <c r="T288" s="121">
        <f t="shared" si="81"/>
        <v>0</v>
      </c>
      <c r="U288" s="132">
        <f t="shared" si="75"/>
        <v>0</v>
      </c>
      <c r="V288" s="121">
        <f t="shared" si="77"/>
        <v>0</v>
      </c>
      <c r="W288" s="47"/>
      <c r="X288" s="125">
        <f t="shared" ref="X288:X351" si="82">IF(V288&gt;0,X287+1,0)</f>
        <v>0</v>
      </c>
      <c r="Y288" s="125">
        <f t="shared" si="76"/>
        <v>0</v>
      </c>
      <c r="Z288" s="153">
        <f t="shared" si="69"/>
        <v>0</v>
      </c>
      <c r="AA288" s="109"/>
    </row>
    <row r="289" spans="2:27" x14ac:dyDescent="0.25">
      <c r="B289" s="47"/>
      <c r="C289" s="51">
        <v>281</v>
      </c>
      <c r="D289" s="51">
        <v>30</v>
      </c>
      <c r="E289" s="51"/>
      <c r="F289" s="53">
        <v>5.75</v>
      </c>
      <c r="G289" s="44">
        <f t="shared" si="72"/>
        <v>7.45</v>
      </c>
      <c r="K289" s="40">
        <v>33909</v>
      </c>
      <c r="L289" s="54" t="str">
        <f t="shared" si="70"/>
        <v>.</v>
      </c>
      <c r="M289" s="58">
        <f t="shared" si="71"/>
        <v>0</v>
      </c>
      <c r="N289" s="124">
        <f t="shared" si="78"/>
        <v>0</v>
      </c>
      <c r="O289" s="120">
        <f t="shared" si="80"/>
        <v>0</v>
      </c>
      <c r="P289" s="42"/>
      <c r="Q289" s="42">
        <f t="shared" si="79"/>
        <v>0</v>
      </c>
      <c r="R289" s="135">
        <f t="shared" si="73"/>
        <v>0</v>
      </c>
      <c r="S289" s="135">
        <f t="shared" si="74"/>
        <v>0</v>
      </c>
      <c r="T289" s="121">
        <f t="shared" si="81"/>
        <v>0</v>
      </c>
      <c r="U289" s="132">
        <f t="shared" si="75"/>
        <v>0</v>
      </c>
      <c r="V289" s="121">
        <f t="shared" si="77"/>
        <v>0</v>
      </c>
      <c r="W289" s="47"/>
      <c r="X289" s="125">
        <f t="shared" si="82"/>
        <v>0</v>
      </c>
      <c r="Y289" s="125">
        <f t="shared" si="76"/>
        <v>0</v>
      </c>
      <c r="Z289" s="153">
        <f t="shared" si="69"/>
        <v>0</v>
      </c>
      <c r="AA289" s="109"/>
    </row>
    <row r="290" spans="2:27" x14ac:dyDescent="0.25">
      <c r="B290" s="47"/>
      <c r="C290" s="51">
        <v>282</v>
      </c>
      <c r="D290" s="51">
        <v>31</v>
      </c>
      <c r="E290" s="51"/>
      <c r="F290" s="53">
        <v>5.75</v>
      </c>
      <c r="G290" s="44">
        <f t="shared" si="72"/>
        <v>7.45</v>
      </c>
      <c r="I290" s="96">
        <f>SUM(G279:G290)/12</f>
        <v>8.1991666666666685</v>
      </c>
      <c r="K290" s="40">
        <v>33939</v>
      </c>
      <c r="L290" s="54" t="str">
        <f t="shared" si="70"/>
        <v>.</v>
      </c>
      <c r="M290" s="58">
        <f t="shared" si="71"/>
        <v>0</v>
      </c>
      <c r="N290" s="124">
        <f t="shared" si="78"/>
        <v>0</v>
      </c>
      <c r="O290" s="120">
        <f t="shared" si="80"/>
        <v>0</v>
      </c>
      <c r="P290" s="42"/>
      <c r="Q290" s="42">
        <f t="shared" si="79"/>
        <v>0</v>
      </c>
      <c r="R290" s="135">
        <f t="shared" si="73"/>
        <v>0</v>
      </c>
      <c r="S290" s="135">
        <f t="shared" si="74"/>
        <v>0</v>
      </c>
      <c r="T290" s="121">
        <f t="shared" si="81"/>
        <v>0</v>
      </c>
      <c r="U290" s="132">
        <f t="shared" si="75"/>
        <v>0</v>
      </c>
      <c r="V290" s="121">
        <f t="shared" si="77"/>
        <v>0</v>
      </c>
      <c r="W290" s="47"/>
      <c r="X290" s="125">
        <f t="shared" si="82"/>
        <v>0</v>
      </c>
      <c r="Y290" s="125">
        <f t="shared" si="76"/>
        <v>0</v>
      </c>
      <c r="Z290" s="153">
        <f t="shared" si="69"/>
        <v>0</v>
      </c>
      <c r="AA290" s="109"/>
    </row>
    <row r="291" spans="2:27" x14ac:dyDescent="0.25">
      <c r="B291" s="47"/>
      <c r="C291" s="47">
        <v>283</v>
      </c>
      <c r="D291" s="51">
        <v>31</v>
      </c>
      <c r="E291" s="51"/>
      <c r="F291" s="53">
        <v>5.75</v>
      </c>
      <c r="G291" s="44">
        <f t="shared" si="72"/>
        <v>7.45</v>
      </c>
      <c r="H291" s="39">
        <f>H279+1</f>
        <v>1993</v>
      </c>
      <c r="K291" s="40">
        <v>33970</v>
      </c>
      <c r="L291" s="54" t="str">
        <f t="shared" si="70"/>
        <v>.</v>
      </c>
      <c r="M291" s="58">
        <f t="shared" si="71"/>
        <v>0</v>
      </c>
      <c r="N291" s="124">
        <f t="shared" si="78"/>
        <v>0</v>
      </c>
      <c r="O291" s="120">
        <f t="shared" si="80"/>
        <v>0</v>
      </c>
      <c r="P291" s="42"/>
      <c r="Q291" s="42">
        <f t="shared" si="79"/>
        <v>0</v>
      </c>
      <c r="R291" s="135">
        <f t="shared" si="73"/>
        <v>0</v>
      </c>
      <c r="S291" s="135">
        <f t="shared" si="74"/>
        <v>0</v>
      </c>
      <c r="T291" s="121">
        <f t="shared" si="81"/>
        <v>0</v>
      </c>
      <c r="U291" s="132">
        <f t="shared" si="75"/>
        <v>0</v>
      </c>
      <c r="V291" s="121">
        <f t="shared" si="77"/>
        <v>0</v>
      </c>
      <c r="W291" s="47"/>
      <c r="X291" s="125">
        <f t="shared" si="82"/>
        <v>0</v>
      </c>
      <c r="Y291" s="125">
        <f t="shared" si="76"/>
        <v>0</v>
      </c>
      <c r="Z291" s="153">
        <f t="shared" si="69"/>
        <v>0</v>
      </c>
      <c r="AA291" s="109"/>
    </row>
    <row r="292" spans="2:27" x14ac:dyDescent="0.25">
      <c r="B292" s="47"/>
      <c r="C292" s="51">
        <v>284</v>
      </c>
      <c r="D292" s="51">
        <v>28.25</v>
      </c>
      <c r="E292" s="51"/>
      <c r="F292" s="53">
        <v>5.75</v>
      </c>
      <c r="G292" s="44">
        <f t="shared" si="72"/>
        <v>7.45</v>
      </c>
      <c r="K292" s="40">
        <v>34001</v>
      </c>
      <c r="L292" s="54" t="str">
        <f t="shared" si="70"/>
        <v>.</v>
      </c>
      <c r="M292" s="58">
        <f t="shared" si="71"/>
        <v>0</v>
      </c>
      <c r="N292" s="124">
        <f t="shared" si="78"/>
        <v>0</v>
      </c>
      <c r="O292" s="120">
        <f t="shared" si="80"/>
        <v>0</v>
      </c>
      <c r="P292" s="42"/>
      <c r="Q292" s="42">
        <f t="shared" si="79"/>
        <v>0</v>
      </c>
      <c r="R292" s="135">
        <f t="shared" si="73"/>
        <v>0</v>
      </c>
      <c r="S292" s="135">
        <f t="shared" si="74"/>
        <v>0</v>
      </c>
      <c r="T292" s="121">
        <f t="shared" si="81"/>
        <v>0</v>
      </c>
      <c r="U292" s="132">
        <f t="shared" si="75"/>
        <v>0</v>
      </c>
      <c r="V292" s="121">
        <f t="shared" si="77"/>
        <v>0</v>
      </c>
      <c r="W292" s="47"/>
      <c r="X292" s="125">
        <f t="shared" si="82"/>
        <v>0</v>
      </c>
      <c r="Y292" s="125">
        <f t="shared" si="76"/>
        <v>0</v>
      </c>
      <c r="Z292" s="153">
        <f t="shared" si="69"/>
        <v>0</v>
      </c>
      <c r="AA292" s="109"/>
    </row>
    <row r="293" spans="2:27" x14ac:dyDescent="0.25">
      <c r="B293" s="47"/>
      <c r="C293" s="51">
        <v>285</v>
      </c>
      <c r="D293" s="51">
        <v>31</v>
      </c>
      <c r="E293" s="51"/>
      <c r="F293" s="53">
        <v>5.6</v>
      </c>
      <c r="G293" s="44">
        <f t="shared" si="72"/>
        <v>7.3</v>
      </c>
      <c r="K293" s="40">
        <v>34029</v>
      </c>
      <c r="L293" s="54" t="str">
        <f t="shared" si="70"/>
        <v>.</v>
      </c>
      <c r="M293" s="58">
        <f t="shared" si="71"/>
        <v>0</v>
      </c>
      <c r="N293" s="124">
        <f t="shared" si="78"/>
        <v>0</v>
      </c>
      <c r="O293" s="120">
        <f t="shared" si="80"/>
        <v>0</v>
      </c>
      <c r="P293" s="42"/>
      <c r="Q293" s="42">
        <f t="shared" si="79"/>
        <v>0</v>
      </c>
      <c r="R293" s="135">
        <f t="shared" si="73"/>
        <v>0</v>
      </c>
      <c r="S293" s="135">
        <f t="shared" si="74"/>
        <v>0</v>
      </c>
      <c r="T293" s="121">
        <f t="shared" si="81"/>
        <v>0</v>
      </c>
      <c r="U293" s="132">
        <f t="shared" si="75"/>
        <v>0</v>
      </c>
      <c r="V293" s="121">
        <f t="shared" si="77"/>
        <v>0</v>
      </c>
      <c r="W293" s="47"/>
      <c r="X293" s="125">
        <f t="shared" si="82"/>
        <v>0</v>
      </c>
      <c r="Y293" s="125">
        <f t="shared" si="76"/>
        <v>0</v>
      </c>
      <c r="Z293" s="153">
        <f t="shared" si="69"/>
        <v>0</v>
      </c>
      <c r="AA293" s="109"/>
    </row>
    <row r="294" spans="2:27" x14ac:dyDescent="0.25">
      <c r="B294" s="47"/>
      <c r="C294" s="47">
        <v>286</v>
      </c>
      <c r="D294" s="51">
        <v>30</v>
      </c>
      <c r="E294" s="51"/>
      <c r="F294" s="53">
        <v>5.25</v>
      </c>
      <c r="G294" s="44">
        <f t="shared" si="72"/>
        <v>6.95</v>
      </c>
      <c r="K294" s="40">
        <v>34060</v>
      </c>
      <c r="L294" s="54" t="str">
        <f t="shared" si="70"/>
        <v>.</v>
      </c>
      <c r="M294" s="58">
        <f t="shared" si="71"/>
        <v>0</v>
      </c>
      <c r="N294" s="124">
        <f t="shared" si="78"/>
        <v>0</v>
      </c>
      <c r="O294" s="120">
        <f t="shared" si="80"/>
        <v>0</v>
      </c>
      <c r="P294" s="42"/>
      <c r="Q294" s="42">
        <f t="shared" si="79"/>
        <v>0</v>
      </c>
      <c r="R294" s="135">
        <f t="shared" si="73"/>
        <v>0</v>
      </c>
      <c r="S294" s="135">
        <f t="shared" si="74"/>
        <v>0</v>
      </c>
      <c r="T294" s="121">
        <f t="shared" si="81"/>
        <v>0</v>
      </c>
      <c r="U294" s="132">
        <f t="shared" si="75"/>
        <v>0</v>
      </c>
      <c r="V294" s="121">
        <f t="shared" si="77"/>
        <v>0</v>
      </c>
      <c r="W294" s="47"/>
      <c r="X294" s="125">
        <f t="shared" si="82"/>
        <v>0</v>
      </c>
      <c r="Y294" s="125">
        <f t="shared" si="76"/>
        <v>0</v>
      </c>
      <c r="Z294" s="153">
        <f t="shared" si="69"/>
        <v>0</v>
      </c>
      <c r="AA294" s="109"/>
    </row>
    <row r="295" spans="2:27" x14ac:dyDescent="0.25">
      <c r="B295" s="47"/>
      <c r="C295" s="51">
        <v>287</v>
      </c>
      <c r="D295" s="51">
        <v>31</v>
      </c>
      <c r="E295" s="51"/>
      <c r="F295" s="53">
        <v>5.25</v>
      </c>
      <c r="G295" s="44">
        <f t="shared" si="72"/>
        <v>6.95</v>
      </c>
      <c r="K295" s="40">
        <v>34090</v>
      </c>
      <c r="L295" s="54" t="str">
        <f t="shared" si="70"/>
        <v>.</v>
      </c>
      <c r="M295" s="58">
        <f t="shared" si="71"/>
        <v>0</v>
      </c>
      <c r="N295" s="124">
        <f t="shared" si="78"/>
        <v>0</v>
      </c>
      <c r="O295" s="120">
        <f t="shared" si="80"/>
        <v>0</v>
      </c>
      <c r="P295" s="42"/>
      <c r="Q295" s="42">
        <f t="shared" si="79"/>
        <v>0</v>
      </c>
      <c r="R295" s="135">
        <f t="shared" si="73"/>
        <v>0</v>
      </c>
      <c r="S295" s="135">
        <f t="shared" si="74"/>
        <v>0</v>
      </c>
      <c r="T295" s="121">
        <f t="shared" si="81"/>
        <v>0</v>
      </c>
      <c r="U295" s="132">
        <f t="shared" si="75"/>
        <v>0</v>
      </c>
      <c r="V295" s="121">
        <f t="shared" si="77"/>
        <v>0</v>
      </c>
      <c r="W295" s="47"/>
      <c r="X295" s="125">
        <f t="shared" si="82"/>
        <v>0</v>
      </c>
      <c r="Y295" s="125">
        <f t="shared" si="76"/>
        <v>0</v>
      </c>
      <c r="Z295" s="153">
        <f t="shared" si="69"/>
        <v>0</v>
      </c>
      <c r="AA295" s="109"/>
    </row>
    <row r="296" spans="2:27" x14ac:dyDescent="0.25">
      <c r="B296" s="47"/>
      <c r="C296" s="51">
        <v>288</v>
      </c>
      <c r="D296" s="51">
        <v>30</v>
      </c>
      <c r="E296" s="51"/>
      <c r="F296" s="53">
        <v>5.25</v>
      </c>
      <c r="G296" s="44">
        <f t="shared" si="72"/>
        <v>6.95</v>
      </c>
      <c r="K296" s="40">
        <v>34121</v>
      </c>
      <c r="L296" s="54" t="str">
        <f t="shared" si="70"/>
        <v>.</v>
      </c>
      <c r="M296" s="58">
        <f t="shared" si="71"/>
        <v>0</v>
      </c>
      <c r="N296" s="124">
        <f t="shared" si="78"/>
        <v>0</v>
      </c>
      <c r="O296" s="120">
        <f t="shared" si="80"/>
        <v>0</v>
      </c>
      <c r="P296" s="115">
        <f>SUM(O285:O296)</f>
        <v>0</v>
      </c>
      <c r="Q296" s="42">
        <f t="shared" si="79"/>
        <v>0</v>
      </c>
      <c r="R296" s="135">
        <f t="shared" si="73"/>
        <v>0</v>
      </c>
      <c r="S296" s="135">
        <f t="shared" si="74"/>
        <v>0</v>
      </c>
      <c r="T296" s="121">
        <f t="shared" si="81"/>
        <v>0</v>
      </c>
      <c r="U296" s="132">
        <f t="shared" si="75"/>
        <v>0</v>
      </c>
      <c r="V296" s="121">
        <f t="shared" si="77"/>
        <v>0</v>
      </c>
      <c r="W296" s="47"/>
      <c r="X296" s="125">
        <f t="shared" si="82"/>
        <v>0</v>
      </c>
      <c r="Y296" s="125">
        <f t="shared" si="76"/>
        <v>0</v>
      </c>
      <c r="Z296" s="153">
        <f t="shared" si="69"/>
        <v>0</v>
      </c>
      <c r="AA296" s="109"/>
    </row>
    <row r="297" spans="2:27" x14ac:dyDescent="0.25">
      <c r="B297" s="47">
        <f>B285+1</f>
        <v>25</v>
      </c>
      <c r="C297" s="47">
        <v>289</v>
      </c>
      <c r="D297" s="51">
        <v>31</v>
      </c>
      <c r="E297" s="51"/>
      <c r="F297" s="53">
        <v>5.23</v>
      </c>
      <c r="G297" s="44">
        <f t="shared" si="72"/>
        <v>6.9300000000000006</v>
      </c>
      <c r="K297" s="40">
        <v>34151</v>
      </c>
      <c r="L297" s="54" t="str">
        <f t="shared" si="70"/>
        <v>.</v>
      </c>
      <c r="M297" s="58">
        <f t="shared" si="71"/>
        <v>0</v>
      </c>
      <c r="N297" s="124">
        <f t="shared" si="78"/>
        <v>0</v>
      </c>
      <c r="O297" s="120">
        <f t="shared" si="80"/>
        <v>0</v>
      </c>
      <c r="P297" s="42"/>
      <c r="Q297" s="42">
        <f t="shared" si="79"/>
        <v>0</v>
      </c>
      <c r="R297" s="135">
        <f t="shared" si="73"/>
        <v>0</v>
      </c>
      <c r="S297" s="135">
        <f t="shared" si="74"/>
        <v>0</v>
      </c>
      <c r="T297" s="121">
        <f t="shared" si="81"/>
        <v>0</v>
      </c>
      <c r="U297" s="132">
        <f t="shared" si="75"/>
        <v>0</v>
      </c>
      <c r="V297" s="121">
        <f t="shared" si="77"/>
        <v>0</v>
      </c>
      <c r="W297" s="47"/>
      <c r="X297" s="125">
        <f t="shared" si="82"/>
        <v>0</v>
      </c>
      <c r="Y297" s="125">
        <f t="shared" si="76"/>
        <v>0</v>
      </c>
      <c r="Z297" s="153">
        <f t="shared" si="69"/>
        <v>0</v>
      </c>
      <c r="AA297" s="109"/>
    </row>
    <row r="298" spans="2:27" x14ac:dyDescent="0.25">
      <c r="B298" s="47"/>
      <c r="C298" s="51">
        <v>290</v>
      </c>
      <c r="D298" s="51">
        <v>31</v>
      </c>
      <c r="E298" s="51"/>
      <c r="F298" s="53">
        <v>4.75</v>
      </c>
      <c r="G298" s="44">
        <f t="shared" si="72"/>
        <v>6.45</v>
      </c>
      <c r="K298" s="40">
        <v>34182</v>
      </c>
      <c r="L298" s="54" t="str">
        <f t="shared" si="70"/>
        <v>.</v>
      </c>
      <c r="M298" s="58">
        <f t="shared" si="71"/>
        <v>0</v>
      </c>
      <c r="N298" s="124">
        <f t="shared" si="78"/>
        <v>0</v>
      </c>
      <c r="O298" s="120">
        <f t="shared" si="80"/>
        <v>0</v>
      </c>
      <c r="P298" s="42"/>
      <c r="Q298" s="42">
        <f t="shared" si="79"/>
        <v>0</v>
      </c>
      <c r="R298" s="135">
        <f t="shared" si="73"/>
        <v>0</v>
      </c>
      <c r="S298" s="135">
        <f t="shared" si="74"/>
        <v>0</v>
      </c>
      <c r="T298" s="121">
        <f t="shared" si="81"/>
        <v>0</v>
      </c>
      <c r="U298" s="132">
        <f t="shared" si="75"/>
        <v>0</v>
      </c>
      <c r="V298" s="121">
        <f t="shared" si="77"/>
        <v>0</v>
      </c>
      <c r="W298" s="47"/>
      <c r="X298" s="125">
        <f t="shared" si="82"/>
        <v>0</v>
      </c>
      <c r="Y298" s="125">
        <f t="shared" si="76"/>
        <v>0</v>
      </c>
      <c r="Z298" s="153">
        <f t="shared" si="69"/>
        <v>0</v>
      </c>
      <c r="AA298" s="109"/>
    </row>
    <row r="299" spans="2:27" x14ac:dyDescent="0.25">
      <c r="B299" s="47"/>
      <c r="C299" s="51">
        <v>291</v>
      </c>
      <c r="D299" s="51">
        <v>30</v>
      </c>
      <c r="E299" s="51"/>
      <c r="F299" s="53">
        <v>4.75</v>
      </c>
      <c r="G299" s="44">
        <f t="shared" si="72"/>
        <v>6.45</v>
      </c>
      <c r="K299" s="40">
        <v>34213</v>
      </c>
      <c r="L299" s="54" t="str">
        <f t="shared" si="70"/>
        <v>.</v>
      </c>
      <c r="M299" s="58">
        <f t="shared" si="71"/>
        <v>0</v>
      </c>
      <c r="N299" s="124">
        <f t="shared" si="78"/>
        <v>0</v>
      </c>
      <c r="O299" s="120">
        <f t="shared" si="80"/>
        <v>0</v>
      </c>
      <c r="P299" s="42"/>
      <c r="Q299" s="42">
        <f t="shared" si="79"/>
        <v>0</v>
      </c>
      <c r="R299" s="135">
        <f t="shared" si="73"/>
        <v>0</v>
      </c>
      <c r="S299" s="135">
        <f t="shared" si="74"/>
        <v>0</v>
      </c>
      <c r="T299" s="121">
        <f t="shared" si="81"/>
        <v>0</v>
      </c>
      <c r="U299" s="132">
        <f t="shared" si="75"/>
        <v>0</v>
      </c>
      <c r="V299" s="121">
        <f t="shared" si="77"/>
        <v>0</v>
      </c>
      <c r="W299" s="47"/>
      <c r="X299" s="125">
        <f t="shared" si="82"/>
        <v>0</v>
      </c>
      <c r="Y299" s="125">
        <f t="shared" si="76"/>
        <v>0</v>
      </c>
      <c r="Z299" s="153">
        <f t="shared" si="69"/>
        <v>0</v>
      </c>
      <c r="AA299" s="109"/>
    </row>
    <row r="300" spans="2:27" x14ac:dyDescent="0.25">
      <c r="B300" s="47"/>
      <c r="C300" s="47">
        <v>292</v>
      </c>
      <c r="D300" s="51">
        <v>31</v>
      </c>
      <c r="E300" s="51"/>
      <c r="F300" s="53">
        <v>4.75</v>
      </c>
      <c r="G300" s="44">
        <f t="shared" si="72"/>
        <v>6.45</v>
      </c>
      <c r="K300" s="40">
        <v>34243</v>
      </c>
      <c r="L300" s="54" t="str">
        <f t="shared" si="70"/>
        <v>.</v>
      </c>
      <c r="M300" s="58">
        <f t="shared" si="71"/>
        <v>0</v>
      </c>
      <c r="N300" s="124">
        <f t="shared" si="78"/>
        <v>0</v>
      </c>
      <c r="O300" s="120">
        <f t="shared" si="80"/>
        <v>0</v>
      </c>
      <c r="P300" s="42"/>
      <c r="Q300" s="42">
        <f t="shared" si="79"/>
        <v>0</v>
      </c>
      <c r="R300" s="135">
        <f t="shared" si="73"/>
        <v>0</v>
      </c>
      <c r="S300" s="135">
        <f t="shared" si="74"/>
        <v>0</v>
      </c>
      <c r="T300" s="121">
        <f t="shared" si="81"/>
        <v>0</v>
      </c>
      <c r="U300" s="132">
        <f t="shared" si="75"/>
        <v>0</v>
      </c>
      <c r="V300" s="121">
        <f t="shared" si="77"/>
        <v>0</v>
      </c>
      <c r="W300" s="47"/>
      <c r="X300" s="125">
        <f t="shared" si="82"/>
        <v>0</v>
      </c>
      <c r="Y300" s="125">
        <f t="shared" si="76"/>
        <v>0</v>
      </c>
      <c r="Z300" s="153">
        <f t="shared" si="69"/>
        <v>0</v>
      </c>
      <c r="AA300" s="109"/>
    </row>
    <row r="301" spans="2:27" x14ac:dyDescent="0.25">
      <c r="B301" s="47"/>
      <c r="C301" s="51">
        <v>293</v>
      </c>
      <c r="D301" s="51">
        <v>30</v>
      </c>
      <c r="E301" s="51"/>
      <c r="F301" s="53">
        <v>4.75</v>
      </c>
      <c r="G301" s="44">
        <f t="shared" si="72"/>
        <v>6.45</v>
      </c>
      <c r="K301" s="40">
        <v>34274</v>
      </c>
      <c r="L301" s="54" t="str">
        <f t="shared" si="70"/>
        <v>.</v>
      </c>
      <c r="M301" s="58">
        <f t="shared" si="71"/>
        <v>0</v>
      </c>
      <c r="N301" s="124">
        <f t="shared" si="78"/>
        <v>0</v>
      </c>
      <c r="O301" s="120">
        <f t="shared" si="80"/>
        <v>0</v>
      </c>
      <c r="P301" s="42"/>
      <c r="Q301" s="42">
        <f t="shared" si="79"/>
        <v>0</v>
      </c>
      <c r="R301" s="135">
        <f t="shared" si="73"/>
        <v>0</v>
      </c>
      <c r="S301" s="135">
        <f t="shared" si="74"/>
        <v>0</v>
      </c>
      <c r="T301" s="121">
        <f t="shared" si="81"/>
        <v>0</v>
      </c>
      <c r="U301" s="132">
        <f t="shared" si="75"/>
        <v>0</v>
      </c>
      <c r="V301" s="121">
        <f t="shared" si="77"/>
        <v>0</v>
      </c>
      <c r="W301" s="47"/>
      <c r="X301" s="125">
        <f t="shared" si="82"/>
        <v>0</v>
      </c>
      <c r="Y301" s="125">
        <f t="shared" si="76"/>
        <v>0</v>
      </c>
      <c r="Z301" s="153">
        <f t="shared" si="69"/>
        <v>0</v>
      </c>
      <c r="AA301" s="109"/>
    </row>
    <row r="302" spans="2:27" x14ac:dyDescent="0.25">
      <c r="B302" s="47"/>
      <c r="C302" s="51">
        <v>294</v>
      </c>
      <c r="D302" s="51">
        <v>31</v>
      </c>
      <c r="E302" s="51"/>
      <c r="F302" s="53">
        <v>4.75</v>
      </c>
      <c r="G302" s="44">
        <f t="shared" si="72"/>
        <v>6.45</v>
      </c>
      <c r="I302" s="96">
        <f>SUM(G291:G302)/12</f>
        <v>6.8525000000000018</v>
      </c>
      <c r="K302" s="40">
        <v>34304</v>
      </c>
      <c r="L302" s="54" t="str">
        <f t="shared" si="70"/>
        <v>.</v>
      </c>
      <c r="M302" s="58">
        <f t="shared" si="71"/>
        <v>0</v>
      </c>
      <c r="N302" s="124">
        <f t="shared" si="78"/>
        <v>0</v>
      </c>
      <c r="O302" s="120">
        <f t="shared" si="80"/>
        <v>0</v>
      </c>
      <c r="P302" s="42"/>
      <c r="Q302" s="42">
        <f t="shared" si="79"/>
        <v>0</v>
      </c>
      <c r="R302" s="135">
        <f t="shared" si="73"/>
        <v>0</v>
      </c>
      <c r="S302" s="135">
        <f t="shared" si="74"/>
        <v>0</v>
      </c>
      <c r="T302" s="121">
        <f t="shared" si="81"/>
        <v>0</v>
      </c>
      <c r="U302" s="132">
        <f t="shared" si="75"/>
        <v>0</v>
      </c>
      <c r="V302" s="121">
        <f t="shared" si="77"/>
        <v>0</v>
      </c>
      <c r="W302" s="47"/>
      <c r="X302" s="125">
        <f t="shared" si="82"/>
        <v>0</v>
      </c>
      <c r="Y302" s="125">
        <f t="shared" si="76"/>
        <v>0</v>
      </c>
      <c r="Z302" s="153">
        <f t="shared" si="69"/>
        <v>0</v>
      </c>
      <c r="AA302" s="109"/>
    </row>
    <row r="303" spans="2:27" x14ac:dyDescent="0.25">
      <c r="B303" s="47"/>
      <c r="C303" s="47">
        <v>295</v>
      </c>
      <c r="D303" s="51">
        <v>31</v>
      </c>
      <c r="E303" s="51"/>
      <c r="F303" s="53">
        <v>4.75</v>
      </c>
      <c r="G303" s="44">
        <f t="shared" si="72"/>
        <v>6.45</v>
      </c>
      <c r="H303" s="39">
        <f>H291+1</f>
        <v>1994</v>
      </c>
      <c r="I303" s="97"/>
      <c r="K303" s="40">
        <v>34335</v>
      </c>
      <c r="L303" s="54" t="str">
        <f t="shared" si="70"/>
        <v>.</v>
      </c>
      <c r="M303" s="58">
        <f t="shared" si="71"/>
        <v>0</v>
      </c>
      <c r="N303" s="124">
        <f t="shared" si="78"/>
        <v>0</v>
      </c>
      <c r="O303" s="120">
        <f t="shared" si="80"/>
        <v>0</v>
      </c>
      <c r="P303" s="42"/>
      <c r="Q303" s="42">
        <f t="shared" si="79"/>
        <v>0</v>
      </c>
      <c r="R303" s="135">
        <f t="shared" si="73"/>
        <v>0</v>
      </c>
      <c r="S303" s="135">
        <f t="shared" si="74"/>
        <v>0</v>
      </c>
      <c r="T303" s="121">
        <f t="shared" si="81"/>
        <v>0</v>
      </c>
      <c r="U303" s="132">
        <f t="shared" si="75"/>
        <v>0</v>
      </c>
      <c r="V303" s="121">
        <f t="shared" si="77"/>
        <v>0</v>
      </c>
      <c r="W303" s="47"/>
      <c r="X303" s="125">
        <f t="shared" si="82"/>
        <v>0</v>
      </c>
      <c r="Y303" s="125">
        <f t="shared" si="76"/>
        <v>0</v>
      </c>
      <c r="Z303" s="153">
        <f t="shared" si="69"/>
        <v>0</v>
      </c>
      <c r="AA303" s="109"/>
    </row>
    <row r="304" spans="2:27" x14ac:dyDescent="0.25">
      <c r="B304" s="47"/>
      <c r="C304" s="51">
        <v>296</v>
      </c>
      <c r="D304" s="51">
        <v>28.25</v>
      </c>
      <c r="E304" s="51"/>
      <c r="F304" s="53">
        <v>4.75</v>
      </c>
      <c r="G304" s="44">
        <f t="shared" si="72"/>
        <v>6.45</v>
      </c>
      <c r="K304" s="40">
        <v>34366</v>
      </c>
      <c r="L304" s="54" t="str">
        <f t="shared" si="70"/>
        <v>.</v>
      </c>
      <c r="M304" s="58">
        <f t="shared" si="71"/>
        <v>0</v>
      </c>
      <c r="N304" s="124">
        <f t="shared" si="78"/>
        <v>0</v>
      </c>
      <c r="O304" s="120">
        <f t="shared" si="80"/>
        <v>0</v>
      </c>
      <c r="P304" s="42"/>
      <c r="Q304" s="42">
        <f t="shared" si="79"/>
        <v>0</v>
      </c>
      <c r="R304" s="135">
        <f t="shared" si="73"/>
        <v>0</v>
      </c>
      <c r="S304" s="135">
        <f t="shared" si="74"/>
        <v>0</v>
      </c>
      <c r="T304" s="121">
        <f t="shared" si="81"/>
        <v>0</v>
      </c>
      <c r="U304" s="132">
        <f t="shared" si="75"/>
        <v>0</v>
      </c>
      <c r="V304" s="121">
        <f t="shared" si="77"/>
        <v>0</v>
      </c>
      <c r="W304" s="47"/>
      <c r="X304" s="125">
        <f t="shared" si="82"/>
        <v>0</v>
      </c>
      <c r="Y304" s="125">
        <f t="shared" si="76"/>
        <v>0</v>
      </c>
      <c r="Z304" s="153">
        <f t="shared" si="69"/>
        <v>0</v>
      </c>
      <c r="AA304" s="109"/>
    </row>
    <row r="305" spans="2:27" x14ac:dyDescent="0.25">
      <c r="B305" s="47"/>
      <c r="C305" s="51">
        <v>297</v>
      </c>
      <c r="D305" s="51">
        <v>31</v>
      </c>
      <c r="E305" s="51"/>
      <c r="F305" s="53">
        <v>4.75</v>
      </c>
      <c r="G305" s="44">
        <f t="shared" si="72"/>
        <v>6.45</v>
      </c>
      <c r="K305" s="40">
        <v>34394</v>
      </c>
      <c r="L305" s="54" t="str">
        <f t="shared" si="70"/>
        <v>.</v>
      </c>
      <c r="M305" s="58">
        <f t="shared" si="71"/>
        <v>0</v>
      </c>
      <c r="N305" s="124">
        <f t="shared" si="78"/>
        <v>0</v>
      </c>
      <c r="O305" s="120">
        <f t="shared" si="80"/>
        <v>0</v>
      </c>
      <c r="P305" s="42"/>
      <c r="Q305" s="42">
        <f t="shared" si="79"/>
        <v>0</v>
      </c>
      <c r="R305" s="135">
        <f t="shared" si="73"/>
        <v>0</v>
      </c>
      <c r="S305" s="135">
        <f t="shared" si="74"/>
        <v>0</v>
      </c>
      <c r="T305" s="121">
        <f t="shared" si="81"/>
        <v>0</v>
      </c>
      <c r="U305" s="132">
        <f t="shared" si="75"/>
        <v>0</v>
      </c>
      <c r="V305" s="121">
        <f t="shared" si="77"/>
        <v>0</v>
      </c>
      <c r="W305" s="47"/>
      <c r="X305" s="125">
        <f t="shared" si="82"/>
        <v>0</v>
      </c>
      <c r="Y305" s="125">
        <f t="shared" si="76"/>
        <v>0</v>
      </c>
      <c r="Z305" s="153">
        <f t="shared" si="69"/>
        <v>0</v>
      </c>
      <c r="AA305" s="109"/>
    </row>
    <row r="306" spans="2:27" x14ac:dyDescent="0.25">
      <c r="B306" s="47"/>
      <c r="C306" s="47">
        <v>298</v>
      </c>
      <c r="D306" s="51">
        <v>30</v>
      </c>
      <c r="E306" s="51"/>
      <c r="F306" s="53">
        <v>4.75</v>
      </c>
      <c r="G306" s="44">
        <f t="shared" si="72"/>
        <v>6.45</v>
      </c>
      <c r="K306" s="40">
        <v>34425</v>
      </c>
      <c r="L306" s="54" t="str">
        <f t="shared" si="70"/>
        <v>.</v>
      </c>
      <c r="M306" s="58">
        <f t="shared" si="71"/>
        <v>0</v>
      </c>
      <c r="N306" s="124">
        <f t="shared" si="78"/>
        <v>0</v>
      </c>
      <c r="O306" s="120">
        <f t="shared" si="80"/>
        <v>0</v>
      </c>
      <c r="P306" s="42"/>
      <c r="Q306" s="42">
        <f t="shared" si="79"/>
        <v>0</v>
      </c>
      <c r="R306" s="135">
        <f t="shared" si="73"/>
        <v>0</v>
      </c>
      <c r="S306" s="135">
        <f t="shared" si="74"/>
        <v>0</v>
      </c>
      <c r="T306" s="121">
        <f t="shared" si="81"/>
        <v>0</v>
      </c>
      <c r="U306" s="132">
        <f t="shared" si="75"/>
        <v>0</v>
      </c>
      <c r="V306" s="121">
        <f t="shared" si="77"/>
        <v>0</v>
      </c>
      <c r="W306" s="47"/>
      <c r="X306" s="125">
        <f t="shared" si="82"/>
        <v>0</v>
      </c>
      <c r="Y306" s="125">
        <f t="shared" si="76"/>
        <v>0</v>
      </c>
      <c r="Z306" s="153">
        <f t="shared" si="69"/>
        <v>0</v>
      </c>
      <c r="AA306" s="109"/>
    </row>
    <row r="307" spans="2:27" x14ac:dyDescent="0.25">
      <c r="B307" s="47"/>
      <c r="C307" s="51">
        <v>299</v>
      </c>
      <c r="D307" s="51">
        <v>31</v>
      </c>
      <c r="E307" s="51"/>
      <c r="F307" s="53">
        <v>4.75</v>
      </c>
      <c r="G307" s="44">
        <f t="shared" si="72"/>
        <v>6.45</v>
      </c>
      <c r="K307" s="40">
        <v>34455</v>
      </c>
      <c r="L307" s="54" t="str">
        <f t="shared" si="70"/>
        <v>.</v>
      </c>
      <c r="M307" s="58">
        <f t="shared" si="71"/>
        <v>0</v>
      </c>
      <c r="N307" s="124">
        <f t="shared" si="78"/>
        <v>0</v>
      </c>
      <c r="O307" s="120">
        <f t="shared" si="80"/>
        <v>0</v>
      </c>
      <c r="P307" s="42"/>
      <c r="Q307" s="42">
        <f t="shared" si="79"/>
        <v>0</v>
      </c>
      <c r="R307" s="135">
        <f t="shared" si="73"/>
        <v>0</v>
      </c>
      <c r="S307" s="135">
        <f t="shared" si="74"/>
        <v>0</v>
      </c>
      <c r="T307" s="121">
        <f t="shared" si="81"/>
        <v>0</v>
      </c>
      <c r="U307" s="132">
        <f t="shared" si="75"/>
        <v>0</v>
      </c>
      <c r="V307" s="121">
        <f t="shared" si="77"/>
        <v>0</v>
      </c>
      <c r="W307" s="47"/>
      <c r="X307" s="125">
        <f t="shared" si="82"/>
        <v>0</v>
      </c>
      <c r="Y307" s="125">
        <f t="shared" si="76"/>
        <v>0</v>
      </c>
      <c r="Z307" s="153">
        <f t="shared" si="69"/>
        <v>0</v>
      </c>
      <c r="AA307" s="109"/>
    </row>
    <row r="308" spans="2:27" x14ac:dyDescent="0.25">
      <c r="B308" s="47"/>
      <c r="C308" s="51">
        <v>300</v>
      </c>
      <c r="D308" s="51">
        <v>30</v>
      </c>
      <c r="E308" s="51"/>
      <c r="F308" s="53">
        <v>4.75</v>
      </c>
      <c r="G308" s="44">
        <f t="shared" si="72"/>
        <v>6.45</v>
      </c>
      <c r="K308" s="40">
        <v>34486</v>
      </c>
      <c r="L308" s="54" t="str">
        <f t="shared" si="70"/>
        <v>.</v>
      </c>
      <c r="M308" s="58">
        <f t="shared" si="71"/>
        <v>0</v>
      </c>
      <c r="N308" s="124">
        <f t="shared" si="78"/>
        <v>0</v>
      </c>
      <c r="O308" s="120">
        <f t="shared" si="80"/>
        <v>0</v>
      </c>
      <c r="P308" s="115">
        <f>SUM(O297:O308)</f>
        <v>0</v>
      </c>
      <c r="Q308" s="42">
        <f t="shared" si="79"/>
        <v>0</v>
      </c>
      <c r="R308" s="135">
        <f t="shared" si="73"/>
        <v>0</v>
      </c>
      <c r="S308" s="135">
        <f t="shared" si="74"/>
        <v>0</v>
      </c>
      <c r="T308" s="121">
        <f t="shared" si="81"/>
        <v>0</v>
      </c>
      <c r="U308" s="132">
        <f t="shared" si="75"/>
        <v>0</v>
      </c>
      <c r="V308" s="121">
        <f t="shared" si="77"/>
        <v>0</v>
      </c>
      <c r="W308" s="47"/>
      <c r="X308" s="125">
        <f t="shared" si="82"/>
        <v>0</v>
      </c>
      <c r="Y308" s="125">
        <f t="shared" si="76"/>
        <v>0</v>
      </c>
      <c r="Z308" s="153">
        <f t="shared" si="69"/>
        <v>0</v>
      </c>
      <c r="AA308" s="109"/>
    </row>
    <row r="309" spans="2:27" x14ac:dyDescent="0.25">
      <c r="B309" s="47">
        <f>B297+1</f>
        <v>26</v>
      </c>
      <c r="C309" s="47">
        <v>301</v>
      </c>
      <c r="D309" s="51">
        <v>31</v>
      </c>
      <c r="E309" s="51"/>
      <c r="F309" s="53">
        <v>4.75</v>
      </c>
      <c r="G309" s="44">
        <f t="shared" si="72"/>
        <v>6.45</v>
      </c>
      <c r="K309" s="40">
        <v>34516</v>
      </c>
      <c r="L309" s="54" t="str">
        <f t="shared" si="70"/>
        <v>.</v>
      </c>
      <c r="M309" s="58">
        <f t="shared" si="71"/>
        <v>0</v>
      </c>
      <c r="N309" s="124">
        <f t="shared" si="78"/>
        <v>0</v>
      </c>
      <c r="O309" s="120">
        <f t="shared" si="80"/>
        <v>0</v>
      </c>
      <c r="P309" s="42"/>
      <c r="Q309" s="42">
        <f t="shared" si="79"/>
        <v>0</v>
      </c>
      <c r="R309" s="135">
        <f t="shared" si="73"/>
        <v>0</v>
      </c>
      <c r="S309" s="135">
        <f t="shared" si="74"/>
        <v>0</v>
      </c>
      <c r="T309" s="121">
        <f t="shared" si="81"/>
        <v>0</v>
      </c>
      <c r="U309" s="132">
        <f t="shared" si="75"/>
        <v>0</v>
      </c>
      <c r="V309" s="121">
        <f t="shared" si="77"/>
        <v>0</v>
      </c>
      <c r="W309" s="47"/>
      <c r="X309" s="125">
        <f t="shared" si="82"/>
        <v>0</v>
      </c>
      <c r="Y309" s="125">
        <f t="shared" si="76"/>
        <v>0</v>
      </c>
      <c r="Z309" s="153">
        <f t="shared" si="69"/>
        <v>0</v>
      </c>
      <c r="AA309" s="109"/>
    </row>
    <row r="310" spans="2:27" x14ac:dyDescent="0.25">
      <c r="B310" s="47"/>
      <c r="C310" s="51">
        <v>302</v>
      </c>
      <c r="D310" s="51">
        <v>31</v>
      </c>
      <c r="E310" s="51"/>
      <c r="F310" s="53">
        <v>5.1100000000000003</v>
      </c>
      <c r="G310" s="44">
        <f t="shared" si="72"/>
        <v>6.8100000000000005</v>
      </c>
      <c r="K310" s="40">
        <v>34547</v>
      </c>
      <c r="L310" s="54" t="str">
        <f t="shared" si="70"/>
        <v>.</v>
      </c>
      <c r="M310" s="58">
        <f t="shared" si="71"/>
        <v>0</v>
      </c>
      <c r="N310" s="124">
        <f t="shared" si="78"/>
        <v>0</v>
      </c>
      <c r="O310" s="120">
        <f t="shared" si="80"/>
        <v>0</v>
      </c>
      <c r="P310" s="42"/>
      <c r="Q310" s="42">
        <f t="shared" si="79"/>
        <v>0</v>
      </c>
      <c r="R310" s="135">
        <f t="shared" si="73"/>
        <v>0</v>
      </c>
      <c r="S310" s="135">
        <f t="shared" si="74"/>
        <v>0</v>
      </c>
      <c r="T310" s="121">
        <f t="shared" si="81"/>
        <v>0</v>
      </c>
      <c r="U310" s="132">
        <f t="shared" si="75"/>
        <v>0</v>
      </c>
      <c r="V310" s="121">
        <f t="shared" si="77"/>
        <v>0</v>
      </c>
      <c r="W310" s="47"/>
      <c r="X310" s="125">
        <f t="shared" si="82"/>
        <v>0</v>
      </c>
      <c r="Y310" s="125">
        <f t="shared" si="76"/>
        <v>0</v>
      </c>
      <c r="Z310" s="153">
        <f t="shared" si="69"/>
        <v>0</v>
      </c>
      <c r="AA310" s="109"/>
    </row>
    <row r="311" spans="2:27" x14ac:dyDescent="0.25">
      <c r="B311" s="47"/>
      <c r="C311" s="51">
        <v>303</v>
      </c>
      <c r="D311" s="51">
        <v>30</v>
      </c>
      <c r="E311" s="51"/>
      <c r="F311" s="53">
        <v>5.5</v>
      </c>
      <c r="G311" s="44">
        <f t="shared" si="72"/>
        <v>7.2</v>
      </c>
      <c r="K311" s="40">
        <v>34578</v>
      </c>
      <c r="L311" s="54" t="str">
        <f t="shared" si="70"/>
        <v>.</v>
      </c>
      <c r="M311" s="58">
        <f t="shared" si="71"/>
        <v>0</v>
      </c>
      <c r="N311" s="124">
        <f t="shared" si="78"/>
        <v>0</v>
      </c>
      <c r="O311" s="120">
        <f t="shared" si="80"/>
        <v>0</v>
      </c>
      <c r="P311" s="42"/>
      <c r="Q311" s="42">
        <f t="shared" si="79"/>
        <v>0</v>
      </c>
      <c r="R311" s="135">
        <f t="shared" si="73"/>
        <v>0</v>
      </c>
      <c r="S311" s="135">
        <f t="shared" si="74"/>
        <v>0</v>
      </c>
      <c r="T311" s="121">
        <f t="shared" si="81"/>
        <v>0</v>
      </c>
      <c r="U311" s="132">
        <f t="shared" si="75"/>
        <v>0</v>
      </c>
      <c r="V311" s="121">
        <f t="shared" si="77"/>
        <v>0</v>
      </c>
      <c r="W311" s="47"/>
      <c r="X311" s="125">
        <f t="shared" si="82"/>
        <v>0</v>
      </c>
      <c r="Y311" s="125">
        <f t="shared" si="76"/>
        <v>0</v>
      </c>
      <c r="Z311" s="153">
        <f t="shared" si="69"/>
        <v>0</v>
      </c>
      <c r="AA311" s="109"/>
    </row>
    <row r="312" spans="2:27" x14ac:dyDescent="0.25">
      <c r="B312" s="47"/>
      <c r="C312" s="47">
        <v>304</v>
      </c>
      <c r="D312" s="51">
        <v>31</v>
      </c>
      <c r="E312" s="51"/>
      <c r="F312" s="53">
        <v>5.79</v>
      </c>
      <c r="G312" s="44">
        <f t="shared" si="72"/>
        <v>7.49</v>
      </c>
      <c r="K312" s="40">
        <v>34608</v>
      </c>
      <c r="L312" s="54" t="str">
        <f t="shared" si="70"/>
        <v>.</v>
      </c>
      <c r="M312" s="58">
        <f t="shared" si="71"/>
        <v>0</v>
      </c>
      <c r="N312" s="124">
        <f t="shared" si="78"/>
        <v>0</v>
      </c>
      <c r="O312" s="120">
        <f t="shared" si="80"/>
        <v>0</v>
      </c>
      <c r="P312" s="42"/>
      <c r="Q312" s="42">
        <f t="shared" si="79"/>
        <v>0</v>
      </c>
      <c r="R312" s="135">
        <f t="shared" si="73"/>
        <v>0</v>
      </c>
      <c r="S312" s="135">
        <f t="shared" si="74"/>
        <v>0</v>
      </c>
      <c r="T312" s="121">
        <f t="shared" si="81"/>
        <v>0</v>
      </c>
      <c r="U312" s="132">
        <f t="shared" si="75"/>
        <v>0</v>
      </c>
      <c r="V312" s="121">
        <f t="shared" si="77"/>
        <v>0</v>
      </c>
      <c r="W312" s="47"/>
      <c r="X312" s="125">
        <f t="shared" si="82"/>
        <v>0</v>
      </c>
      <c r="Y312" s="125">
        <f t="shared" si="76"/>
        <v>0</v>
      </c>
      <c r="Z312" s="153">
        <f t="shared" si="69"/>
        <v>0</v>
      </c>
      <c r="AA312" s="109"/>
    </row>
    <row r="313" spans="2:27" x14ac:dyDescent="0.25">
      <c r="B313" s="47"/>
      <c r="C313" s="51">
        <v>305</v>
      </c>
      <c r="D313" s="51">
        <v>30</v>
      </c>
      <c r="E313" s="51"/>
      <c r="F313" s="53">
        <v>6.5</v>
      </c>
      <c r="G313" s="44">
        <f t="shared" si="72"/>
        <v>8.1999999999999993</v>
      </c>
      <c r="K313" s="40">
        <v>34639</v>
      </c>
      <c r="L313" s="54" t="str">
        <f t="shared" si="70"/>
        <v>.</v>
      </c>
      <c r="M313" s="58">
        <f t="shared" si="71"/>
        <v>0</v>
      </c>
      <c r="N313" s="124">
        <f t="shared" si="78"/>
        <v>0</v>
      </c>
      <c r="O313" s="120">
        <f t="shared" si="80"/>
        <v>0</v>
      </c>
      <c r="P313" s="42"/>
      <c r="Q313" s="42">
        <f t="shared" si="79"/>
        <v>0</v>
      </c>
      <c r="R313" s="135">
        <f t="shared" si="73"/>
        <v>0</v>
      </c>
      <c r="S313" s="135">
        <f t="shared" si="74"/>
        <v>0</v>
      </c>
      <c r="T313" s="121">
        <f t="shared" si="81"/>
        <v>0</v>
      </c>
      <c r="U313" s="132">
        <f t="shared" si="75"/>
        <v>0</v>
      </c>
      <c r="V313" s="121">
        <f t="shared" si="77"/>
        <v>0</v>
      </c>
      <c r="W313" s="47"/>
      <c r="X313" s="125">
        <f t="shared" si="82"/>
        <v>0</v>
      </c>
      <c r="Y313" s="125">
        <f t="shared" si="76"/>
        <v>0</v>
      </c>
      <c r="Z313" s="153">
        <f t="shared" si="69"/>
        <v>0</v>
      </c>
      <c r="AA313" s="109"/>
    </row>
    <row r="314" spans="2:27" x14ac:dyDescent="0.25">
      <c r="B314" s="47"/>
      <c r="C314" s="51">
        <v>306</v>
      </c>
      <c r="D314" s="51">
        <v>31</v>
      </c>
      <c r="E314" s="51"/>
      <c r="F314" s="53">
        <v>7.05</v>
      </c>
      <c r="G314" s="44">
        <f t="shared" si="72"/>
        <v>8.75</v>
      </c>
      <c r="I314" s="96">
        <f>SUM(G303:G314)/12</f>
        <v>6.9666666666666677</v>
      </c>
      <c r="K314" s="40">
        <v>34669</v>
      </c>
      <c r="L314" s="54" t="str">
        <f t="shared" si="70"/>
        <v>.</v>
      </c>
      <c r="M314" s="58">
        <f t="shared" si="71"/>
        <v>0</v>
      </c>
      <c r="N314" s="124">
        <f t="shared" si="78"/>
        <v>0</v>
      </c>
      <c r="O314" s="120">
        <f t="shared" si="80"/>
        <v>0</v>
      </c>
      <c r="P314" s="42"/>
      <c r="Q314" s="42">
        <f t="shared" si="79"/>
        <v>0</v>
      </c>
      <c r="R314" s="135">
        <f t="shared" si="73"/>
        <v>0</v>
      </c>
      <c r="S314" s="135">
        <f t="shared" si="74"/>
        <v>0</v>
      </c>
      <c r="T314" s="121">
        <f t="shared" si="81"/>
        <v>0</v>
      </c>
      <c r="U314" s="132">
        <f t="shared" si="75"/>
        <v>0</v>
      </c>
      <c r="V314" s="121">
        <f t="shared" si="77"/>
        <v>0</v>
      </c>
      <c r="W314" s="47"/>
      <c r="X314" s="125">
        <f t="shared" si="82"/>
        <v>0</v>
      </c>
      <c r="Y314" s="125">
        <f t="shared" si="76"/>
        <v>0</v>
      </c>
      <c r="Z314" s="153">
        <f t="shared" si="69"/>
        <v>0</v>
      </c>
      <c r="AA314" s="109"/>
    </row>
    <row r="315" spans="2:27" x14ac:dyDescent="0.25">
      <c r="B315" s="47"/>
      <c r="C315" s="47">
        <v>307</v>
      </c>
      <c r="D315" s="51">
        <v>31</v>
      </c>
      <c r="E315" s="51"/>
      <c r="F315" s="53">
        <v>7.5</v>
      </c>
      <c r="G315" s="44">
        <f t="shared" si="72"/>
        <v>9.1999999999999993</v>
      </c>
      <c r="H315" s="39">
        <f>H303+1</f>
        <v>1995</v>
      </c>
      <c r="K315" s="40">
        <v>34700</v>
      </c>
      <c r="L315" s="54" t="str">
        <f t="shared" si="70"/>
        <v>.</v>
      </c>
      <c r="M315" s="58">
        <f t="shared" si="71"/>
        <v>0</v>
      </c>
      <c r="N315" s="124">
        <f t="shared" si="78"/>
        <v>0</v>
      </c>
      <c r="O315" s="120">
        <f t="shared" si="80"/>
        <v>0</v>
      </c>
      <c r="P315" s="42"/>
      <c r="Q315" s="42">
        <f t="shared" si="79"/>
        <v>0</v>
      </c>
      <c r="R315" s="135">
        <f t="shared" si="73"/>
        <v>0</v>
      </c>
      <c r="S315" s="135">
        <f t="shared" si="74"/>
        <v>0</v>
      </c>
      <c r="T315" s="121">
        <f t="shared" si="81"/>
        <v>0</v>
      </c>
      <c r="U315" s="132">
        <f t="shared" si="75"/>
        <v>0</v>
      </c>
      <c r="V315" s="121">
        <f t="shared" si="77"/>
        <v>0</v>
      </c>
      <c r="W315" s="47"/>
      <c r="X315" s="125">
        <f t="shared" si="82"/>
        <v>0</v>
      </c>
      <c r="Y315" s="125">
        <f t="shared" si="76"/>
        <v>0</v>
      </c>
      <c r="Z315" s="153">
        <f t="shared" si="69"/>
        <v>0</v>
      </c>
      <c r="AA315" s="109"/>
    </row>
    <row r="316" spans="2:27" x14ac:dyDescent="0.25">
      <c r="B316" s="47"/>
      <c r="C316" s="51">
        <v>308</v>
      </c>
      <c r="D316" s="51">
        <v>28.25</v>
      </c>
      <c r="E316" s="51"/>
      <c r="F316" s="53">
        <v>7.5</v>
      </c>
      <c r="G316" s="44">
        <f t="shared" si="72"/>
        <v>9.1999999999999993</v>
      </c>
      <c r="K316" s="40">
        <v>34731</v>
      </c>
      <c r="L316" s="54" t="str">
        <f t="shared" si="70"/>
        <v>.</v>
      </c>
      <c r="M316" s="58">
        <f t="shared" si="71"/>
        <v>0</v>
      </c>
      <c r="N316" s="124">
        <f t="shared" si="78"/>
        <v>0</v>
      </c>
      <c r="O316" s="120">
        <f t="shared" si="80"/>
        <v>0</v>
      </c>
      <c r="P316" s="42"/>
      <c r="Q316" s="42">
        <f t="shared" si="79"/>
        <v>0</v>
      </c>
      <c r="R316" s="135">
        <f t="shared" si="73"/>
        <v>0</v>
      </c>
      <c r="S316" s="135">
        <f t="shared" si="74"/>
        <v>0</v>
      </c>
      <c r="T316" s="121">
        <f t="shared" si="81"/>
        <v>0</v>
      </c>
      <c r="U316" s="132">
        <f t="shared" si="75"/>
        <v>0</v>
      </c>
      <c r="V316" s="121">
        <f t="shared" si="77"/>
        <v>0</v>
      </c>
      <c r="W316" s="47"/>
      <c r="X316" s="125">
        <f t="shared" si="82"/>
        <v>0</v>
      </c>
      <c r="Y316" s="125">
        <f t="shared" si="76"/>
        <v>0</v>
      </c>
      <c r="Z316" s="153">
        <f t="shared" si="69"/>
        <v>0</v>
      </c>
      <c r="AA316" s="109"/>
    </row>
    <row r="317" spans="2:27" x14ac:dyDescent="0.25">
      <c r="B317" s="47"/>
      <c r="C317" s="51">
        <v>309</v>
      </c>
      <c r="D317" s="51">
        <v>31</v>
      </c>
      <c r="E317" s="51"/>
      <c r="F317" s="53">
        <v>7.5</v>
      </c>
      <c r="G317" s="44">
        <f t="shared" si="72"/>
        <v>9.1999999999999993</v>
      </c>
      <c r="K317" s="40">
        <v>34759</v>
      </c>
      <c r="L317" s="54" t="str">
        <f t="shared" si="70"/>
        <v>.</v>
      </c>
      <c r="M317" s="58">
        <f t="shared" si="71"/>
        <v>0</v>
      </c>
      <c r="N317" s="124">
        <f t="shared" si="78"/>
        <v>0</v>
      </c>
      <c r="O317" s="120">
        <f t="shared" si="80"/>
        <v>0</v>
      </c>
      <c r="P317" s="42"/>
      <c r="Q317" s="42">
        <f t="shared" si="79"/>
        <v>0</v>
      </c>
      <c r="R317" s="135">
        <f t="shared" si="73"/>
        <v>0</v>
      </c>
      <c r="S317" s="135">
        <f t="shared" si="74"/>
        <v>0</v>
      </c>
      <c r="T317" s="121">
        <f t="shared" si="81"/>
        <v>0</v>
      </c>
      <c r="U317" s="132">
        <f t="shared" si="75"/>
        <v>0</v>
      </c>
      <c r="V317" s="121">
        <f t="shared" si="77"/>
        <v>0</v>
      </c>
      <c r="W317" s="47"/>
      <c r="X317" s="125">
        <f t="shared" si="82"/>
        <v>0</v>
      </c>
      <c r="Y317" s="125">
        <f t="shared" si="76"/>
        <v>0</v>
      </c>
      <c r="Z317" s="153">
        <f t="shared" si="69"/>
        <v>0</v>
      </c>
      <c r="AA317" s="109"/>
    </row>
    <row r="318" spans="2:27" x14ac:dyDescent="0.25">
      <c r="B318" s="47"/>
      <c r="C318" s="47">
        <v>310</v>
      </c>
      <c r="D318" s="51">
        <v>30</v>
      </c>
      <c r="E318" s="51"/>
      <c r="F318" s="53">
        <v>7.5</v>
      </c>
      <c r="G318" s="44">
        <f t="shared" si="72"/>
        <v>9.1999999999999993</v>
      </c>
      <c r="K318" s="40">
        <v>34790</v>
      </c>
      <c r="L318" s="54" t="str">
        <f t="shared" si="70"/>
        <v>.</v>
      </c>
      <c r="M318" s="58">
        <f t="shared" si="71"/>
        <v>0</v>
      </c>
      <c r="N318" s="124">
        <f t="shared" si="78"/>
        <v>0</v>
      </c>
      <c r="O318" s="120">
        <f t="shared" si="80"/>
        <v>0</v>
      </c>
      <c r="P318" s="42"/>
      <c r="Q318" s="42">
        <f t="shared" si="79"/>
        <v>0</v>
      </c>
      <c r="R318" s="135">
        <f t="shared" si="73"/>
        <v>0</v>
      </c>
      <c r="S318" s="135">
        <f t="shared" si="74"/>
        <v>0</v>
      </c>
      <c r="T318" s="121">
        <f t="shared" si="81"/>
        <v>0</v>
      </c>
      <c r="U318" s="132">
        <f t="shared" si="75"/>
        <v>0</v>
      </c>
      <c r="V318" s="121">
        <f t="shared" si="77"/>
        <v>0</v>
      </c>
      <c r="W318" s="47"/>
      <c r="X318" s="125">
        <f t="shared" si="82"/>
        <v>0</v>
      </c>
      <c r="Y318" s="125">
        <f t="shared" si="76"/>
        <v>0</v>
      </c>
      <c r="Z318" s="153">
        <f t="shared" si="69"/>
        <v>0</v>
      </c>
      <c r="AA318" s="109"/>
    </row>
    <row r="319" spans="2:27" x14ac:dyDescent="0.25">
      <c r="B319" s="47"/>
      <c r="C319" s="51">
        <v>311</v>
      </c>
      <c r="D319" s="51">
        <v>31</v>
      </c>
      <c r="E319" s="51"/>
      <c r="F319" s="53">
        <v>7.5</v>
      </c>
      <c r="G319" s="44">
        <f t="shared" si="72"/>
        <v>9.1999999999999993</v>
      </c>
      <c r="K319" s="40">
        <v>34820</v>
      </c>
      <c r="L319" s="54" t="str">
        <f t="shared" si="70"/>
        <v>.</v>
      </c>
      <c r="M319" s="58">
        <f t="shared" si="71"/>
        <v>0</v>
      </c>
      <c r="N319" s="124">
        <f t="shared" si="78"/>
        <v>0</v>
      </c>
      <c r="O319" s="120">
        <f t="shared" si="80"/>
        <v>0</v>
      </c>
      <c r="P319" s="42"/>
      <c r="Q319" s="42">
        <f t="shared" si="79"/>
        <v>0</v>
      </c>
      <c r="R319" s="135">
        <f t="shared" si="73"/>
        <v>0</v>
      </c>
      <c r="S319" s="135">
        <f t="shared" si="74"/>
        <v>0</v>
      </c>
      <c r="T319" s="121">
        <f t="shared" si="81"/>
        <v>0</v>
      </c>
      <c r="U319" s="132">
        <f t="shared" si="75"/>
        <v>0</v>
      </c>
      <c r="V319" s="121">
        <f t="shared" si="77"/>
        <v>0</v>
      </c>
      <c r="W319" s="47"/>
      <c r="X319" s="125">
        <f t="shared" si="82"/>
        <v>0</v>
      </c>
      <c r="Y319" s="125">
        <f t="shared" si="76"/>
        <v>0</v>
      </c>
      <c r="Z319" s="153">
        <f t="shared" si="69"/>
        <v>0</v>
      </c>
      <c r="AA319" s="109"/>
    </row>
    <row r="320" spans="2:27" x14ac:dyDescent="0.25">
      <c r="B320" s="47"/>
      <c r="C320" s="51">
        <v>312</v>
      </c>
      <c r="D320" s="51">
        <v>30</v>
      </c>
      <c r="E320" s="51"/>
      <c r="F320" s="53">
        <v>7.5</v>
      </c>
      <c r="G320" s="44">
        <f t="shared" si="72"/>
        <v>9.1999999999999993</v>
      </c>
      <c r="K320" s="40">
        <v>34851</v>
      </c>
      <c r="L320" s="54" t="str">
        <f t="shared" si="70"/>
        <v>.</v>
      </c>
      <c r="M320" s="58">
        <f t="shared" si="71"/>
        <v>0</v>
      </c>
      <c r="N320" s="124">
        <f t="shared" si="78"/>
        <v>0</v>
      </c>
      <c r="O320" s="120">
        <f t="shared" si="80"/>
        <v>0</v>
      </c>
      <c r="P320" s="115">
        <f>SUM(O309:O320)</f>
        <v>0</v>
      </c>
      <c r="Q320" s="42">
        <f t="shared" si="79"/>
        <v>0</v>
      </c>
      <c r="R320" s="135">
        <f t="shared" si="73"/>
        <v>0</v>
      </c>
      <c r="S320" s="135">
        <f t="shared" si="74"/>
        <v>0</v>
      </c>
      <c r="T320" s="121">
        <f t="shared" si="81"/>
        <v>0</v>
      </c>
      <c r="U320" s="132">
        <f t="shared" si="75"/>
        <v>0</v>
      </c>
      <c r="V320" s="121">
        <f t="shared" si="77"/>
        <v>0</v>
      </c>
      <c r="W320" s="47"/>
      <c r="X320" s="125">
        <f t="shared" si="82"/>
        <v>0</v>
      </c>
      <c r="Y320" s="125">
        <f t="shared" si="76"/>
        <v>0</v>
      </c>
      <c r="Z320" s="153">
        <f t="shared" si="69"/>
        <v>0</v>
      </c>
      <c r="AA320" s="109"/>
    </row>
    <row r="321" spans="2:27" x14ac:dyDescent="0.25">
      <c r="B321" s="47">
        <f>B309+1</f>
        <v>27</v>
      </c>
      <c r="C321" s="47">
        <v>313</v>
      </c>
      <c r="D321" s="51">
        <v>31</v>
      </c>
      <c r="E321" s="51"/>
      <c r="F321" s="53">
        <v>7.5</v>
      </c>
      <c r="G321" s="44">
        <f t="shared" si="72"/>
        <v>9.1999999999999993</v>
      </c>
      <c r="K321" s="40">
        <v>34881</v>
      </c>
      <c r="L321" s="54" t="str">
        <f t="shared" si="70"/>
        <v>.</v>
      </c>
      <c r="M321" s="58">
        <f t="shared" si="71"/>
        <v>0</v>
      </c>
      <c r="N321" s="124">
        <f t="shared" si="78"/>
        <v>0</v>
      </c>
      <c r="O321" s="120">
        <f t="shared" si="80"/>
        <v>0</v>
      </c>
      <c r="P321" s="42"/>
      <c r="Q321" s="42">
        <f t="shared" si="79"/>
        <v>0</v>
      </c>
      <c r="R321" s="135">
        <f t="shared" si="73"/>
        <v>0</v>
      </c>
      <c r="S321" s="135">
        <f t="shared" si="74"/>
        <v>0</v>
      </c>
      <c r="T321" s="121">
        <f t="shared" si="81"/>
        <v>0</v>
      </c>
      <c r="U321" s="132">
        <f t="shared" si="75"/>
        <v>0</v>
      </c>
      <c r="V321" s="121">
        <f t="shared" si="77"/>
        <v>0</v>
      </c>
      <c r="W321" s="47"/>
      <c r="X321" s="125">
        <f t="shared" si="82"/>
        <v>0</v>
      </c>
      <c r="Y321" s="125">
        <f t="shared" si="76"/>
        <v>0</v>
      </c>
      <c r="Z321" s="153">
        <f t="shared" si="69"/>
        <v>0</v>
      </c>
      <c r="AA321" s="109"/>
    </row>
    <row r="322" spans="2:27" x14ac:dyDescent="0.25">
      <c r="B322" s="47"/>
      <c r="C322" s="51">
        <v>314</v>
      </c>
      <c r="D322" s="51">
        <v>31</v>
      </c>
      <c r="E322" s="51"/>
      <c r="F322" s="53">
        <v>7.5</v>
      </c>
      <c r="G322" s="44">
        <f t="shared" si="72"/>
        <v>9.1999999999999993</v>
      </c>
      <c r="K322" s="40">
        <v>34912</v>
      </c>
      <c r="L322" s="54" t="str">
        <f t="shared" si="70"/>
        <v>.</v>
      </c>
      <c r="M322" s="58">
        <f t="shared" si="71"/>
        <v>0</v>
      </c>
      <c r="N322" s="124">
        <f t="shared" si="78"/>
        <v>0</v>
      </c>
      <c r="O322" s="120">
        <f t="shared" si="80"/>
        <v>0</v>
      </c>
      <c r="P322" s="42"/>
      <c r="Q322" s="42">
        <f t="shared" si="79"/>
        <v>0</v>
      </c>
      <c r="R322" s="135">
        <f t="shared" si="73"/>
        <v>0</v>
      </c>
      <c r="S322" s="135">
        <f t="shared" si="74"/>
        <v>0</v>
      </c>
      <c r="T322" s="121">
        <f t="shared" si="81"/>
        <v>0</v>
      </c>
      <c r="U322" s="132">
        <f t="shared" si="75"/>
        <v>0</v>
      </c>
      <c r="V322" s="121">
        <f t="shared" si="77"/>
        <v>0</v>
      </c>
      <c r="W322" s="47"/>
      <c r="X322" s="125">
        <f t="shared" si="82"/>
        <v>0</v>
      </c>
      <c r="Y322" s="125">
        <f t="shared" si="76"/>
        <v>0</v>
      </c>
      <c r="Z322" s="153">
        <f t="shared" si="69"/>
        <v>0</v>
      </c>
      <c r="AA322" s="109"/>
    </row>
    <row r="323" spans="2:27" x14ac:dyDescent="0.25">
      <c r="B323" s="47"/>
      <c r="C323" s="51">
        <v>315</v>
      </c>
      <c r="D323" s="51">
        <v>30</v>
      </c>
      <c r="E323" s="51"/>
      <c r="F323" s="53">
        <v>7.5</v>
      </c>
      <c r="G323" s="44">
        <f t="shared" si="72"/>
        <v>9.1999999999999993</v>
      </c>
      <c r="K323" s="40">
        <v>34943</v>
      </c>
      <c r="L323" s="54" t="str">
        <f t="shared" si="70"/>
        <v>.</v>
      </c>
      <c r="M323" s="58">
        <f t="shared" si="71"/>
        <v>0</v>
      </c>
      <c r="N323" s="124">
        <f t="shared" si="78"/>
        <v>0</v>
      </c>
      <c r="O323" s="120">
        <f t="shared" si="80"/>
        <v>0</v>
      </c>
      <c r="P323" s="42"/>
      <c r="Q323" s="42">
        <f t="shared" si="79"/>
        <v>0</v>
      </c>
      <c r="R323" s="135">
        <f t="shared" si="73"/>
        <v>0</v>
      </c>
      <c r="S323" s="135">
        <f t="shared" si="74"/>
        <v>0</v>
      </c>
      <c r="T323" s="121">
        <f t="shared" si="81"/>
        <v>0</v>
      </c>
      <c r="U323" s="132">
        <f t="shared" si="75"/>
        <v>0</v>
      </c>
      <c r="V323" s="121">
        <f t="shared" si="77"/>
        <v>0</v>
      </c>
      <c r="W323" s="47"/>
      <c r="X323" s="125">
        <f t="shared" si="82"/>
        <v>0</v>
      </c>
      <c r="Y323" s="125">
        <f t="shared" si="76"/>
        <v>0</v>
      </c>
      <c r="Z323" s="153">
        <f t="shared" ref="Z323:Z386" si="83">IF(Y323&gt;0,V323,0)</f>
        <v>0</v>
      </c>
      <c r="AA323" s="109"/>
    </row>
    <row r="324" spans="2:27" x14ac:dyDescent="0.25">
      <c r="B324" s="47"/>
      <c r="C324" s="47">
        <v>316</v>
      </c>
      <c r="D324" s="51">
        <v>31</v>
      </c>
      <c r="E324" s="51"/>
      <c r="F324" s="53">
        <v>7.5</v>
      </c>
      <c r="G324" s="44">
        <f t="shared" si="72"/>
        <v>9.1999999999999993</v>
      </c>
      <c r="K324" s="40">
        <v>34973</v>
      </c>
      <c r="L324" s="54" t="str">
        <f t="shared" si="70"/>
        <v>.</v>
      </c>
      <c r="M324" s="58">
        <f t="shared" si="71"/>
        <v>0</v>
      </c>
      <c r="N324" s="124">
        <f t="shared" si="78"/>
        <v>0</v>
      </c>
      <c r="O324" s="120">
        <f t="shared" si="80"/>
        <v>0</v>
      </c>
      <c r="P324" s="42"/>
      <c r="Q324" s="42">
        <f t="shared" si="79"/>
        <v>0</v>
      </c>
      <c r="R324" s="135">
        <f t="shared" si="73"/>
        <v>0</v>
      </c>
      <c r="S324" s="135">
        <f t="shared" si="74"/>
        <v>0</v>
      </c>
      <c r="T324" s="121">
        <f t="shared" si="81"/>
        <v>0</v>
      </c>
      <c r="U324" s="132">
        <f t="shared" si="75"/>
        <v>0</v>
      </c>
      <c r="V324" s="121">
        <f t="shared" si="77"/>
        <v>0</v>
      </c>
      <c r="W324" s="47"/>
      <c r="X324" s="125">
        <f t="shared" si="82"/>
        <v>0</v>
      </c>
      <c r="Y324" s="125">
        <f t="shared" si="76"/>
        <v>0</v>
      </c>
      <c r="Z324" s="153">
        <f t="shared" si="83"/>
        <v>0</v>
      </c>
      <c r="AA324" s="109"/>
    </row>
    <row r="325" spans="2:27" x14ac:dyDescent="0.25">
      <c r="B325" s="47"/>
      <c r="C325" s="51">
        <v>317</v>
      </c>
      <c r="D325" s="51">
        <v>30</v>
      </c>
      <c r="E325" s="51"/>
      <c r="F325" s="53">
        <v>7.5</v>
      </c>
      <c r="G325" s="44">
        <f t="shared" si="72"/>
        <v>9.1999999999999993</v>
      </c>
      <c r="K325" s="40">
        <v>35004</v>
      </c>
      <c r="L325" s="54" t="str">
        <f t="shared" si="70"/>
        <v>.</v>
      </c>
      <c r="M325" s="58">
        <f t="shared" si="71"/>
        <v>0</v>
      </c>
      <c r="N325" s="124">
        <f t="shared" si="78"/>
        <v>0</v>
      </c>
      <c r="O325" s="120">
        <f t="shared" si="80"/>
        <v>0</v>
      </c>
      <c r="P325" s="42"/>
      <c r="Q325" s="42">
        <f t="shared" si="79"/>
        <v>0</v>
      </c>
      <c r="R325" s="135">
        <f t="shared" si="73"/>
        <v>0</v>
      </c>
      <c r="S325" s="135">
        <f t="shared" si="74"/>
        <v>0</v>
      </c>
      <c r="T325" s="121">
        <f t="shared" si="81"/>
        <v>0</v>
      </c>
      <c r="U325" s="132">
        <f t="shared" si="75"/>
        <v>0</v>
      </c>
      <c r="V325" s="121">
        <f t="shared" si="77"/>
        <v>0</v>
      </c>
      <c r="W325" s="47"/>
      <c r="X325" s="125">
        <f t="shared" si="82"/>
        <v>0</v>
      </c>
      <c r="Y325" s="125">
        <f t="shared" si="76"/>
        <v>0</v>
      </c>
      <c r="Z325" s="153">
        <f t="shared" si="83"/>
        <v>0</v>
      </c>
      <c r="AA325" s="109"/>
    </row>
    <row r="326" spans="2:27" x14ac:dyDescent="0.25">
      <c r="B326" s="47"/>
      <c r="C326" s="51">
        <v>318</v>
      </c>
      <c r="D326" s="51">
        <v>31</v>
      </c>
      <c r="E326" s="51"/>
      <c r="F326" s="53">
        <v>7.5</v>
      </c>
      <c r="G326" s="44">
        <f t="shared" si="72"/>
        <v>9.1999999999999993</v>
      </c>
      <c r="I326" s="96">
        <f>SUM(G315:G326)/12</f>
        <v>9.2000000000000011</v>
      </c>
      <c r="K326" s="40">
        <v>35034</v>
      </c>
      <c r="L326" s="54" t="str">
        <f t="shared" si="70"/>
        <v>.</v>
      </c>
      <c r="M326" s="58">
        <f t="shared" si="71"/>
        <v>0</v>
      </c>
      <c r="N326" s="124">
        <f t="shared" si="78"/>
        <v>0</v>
      </c>
      <c r="O326" s="120">
        <f t="shared" si="80"/>
        <v>0</v>
      </c>
      <c r="P326" s="42"/>
      <c r="Q326" s="42">
        <f t="shared" si="79"/>
        <v>0</v>
      </c>
      <c r="R326" s="135">
        <f t="shared" si="73"/>
        <v>0</v>
      </c>
      <c r="S326" s="135">
        <f t="shared" si="74"/>
        <v>0</v>
      </c>
      <c r="T326" s="121">
        <f t="shared" si="81"/>
        <v>0</v>
      </c>
      <c r="U326" s="132">
        <f t="shared" si="75"/>
        <v>0</v>
      </c>
      <c r="V326" s="121">
        <f t="shared" si="77"/>
        <v>0</v>
      </c>
      <c r="W326" s="47"/>
      <c r="X326" s="125">
        <f t="shared" si="82"/>
        <v>0</v>
      </c>
      <c r="Y326" s="125">
        <f t="shared" si="76"/>
        <v>0</v>
      </c>
      <c r="Z326" s="153">
        <f t="shared" si="83"/>
        <v>0</v>
      </c>
      <c r="AA326" s="109"/>
    </row>
    <row r="327" spans="2:27" x14ac:dyDescent="0.25">
      <c r="B327" s="47"/>
      <c r="C327" s="47">
        <v>319</v>
      </c>
      <c r="D327" s="51">
        <v>31</v>
      </c>
      <c r="E327" s="51"/>
      <c r="F327" s="53">
        <v>7.5</v>
      </c>
      <c r="G327" s="44">
        <f t="shared" si="72"/>
        <v>9.1999999999999993</v>
      </c>
      <c r="H327" s="39">
        <f>H315+1</f>
        <v>1996</v>
      </c>
      <c r="K327" s="40">
        <v>35065</v>
      </c>
      <c r="L327" s="54" t="str">
        <f t="shared" si="70"/>
        <v>.</v>
      </c>
      <c r="M327" s="58">
        <f t="shared" si="71"/>
        <v>0</v>
      </c>
      <c r="N327" s="124">
        <f t="shared" si="78"/>
        <v>0</v>
      </c>
      <c r="O327" s="120">
        <f t="shared" si="80"/>
        <v>0</v>
      </c>
      <c r="P327" s="42"/>
      <c r="Q327" s="42">
        <f t="shared" si="79"/>
        <v>0</v>
      </c>
      <c r="R327" s="135">
        <f t="shared" si="73"/>
        <v>0</v>
      </c>
      <c r="S327" s="135">
        <f t="shared" si="74"/>
        <v>0</v>
      </c>
      <c r="T327" s="121">
        <f t="shared" si="81"/>
        <v>0</v>
      </c>
      <c r="U327" s="132">
        <f t="shared" si="75"/>
        <v>0</v>
      </c>
      <c r="V327" s="121">
        <f t="shared" si="77"/>
        <v>0</v>
      </c>
      <c r="W327" s="47"/>
      <c r="X327" s="125">
        <f t="shared" si="82"/>
        <v>0</v>
      </c>
      <c r="Y327" s="125">
        <f t="shared" si="76"/>
        <v>0</v>
      </c>
      <c r="Z327" s="153">
        <f t="shared" si="83"/>
        <v>0</v>
      </c>
      <c r="AA327" s="109"/>
    </row>
    <row r="328" spans="2:27" x14ac:dyDescent="0.25">
      <c r="B328" s="47"/>
      <c r="C328" s="51">
        <v>320</v>
      </c>
      <c r="D328" s="51">
        <v>28.25</v>
      </c>
      <c r="E328" s="51"/>
      <c r="F328" s="53">
        <v>7.5</v>
      </c>
      <c r="G328" s="44">
        <f t="shared" si="72"/>
        <v>9.1999999999999993</v>
      </c>
      <c r="K328" s="40">
        <v>35096</v>
      </c>
      <c r="L328" s="54" t="str">
        <f t="shared" ref="L328:L391" si="84">IF(J328=1,K328,".")</f>
        <v>.</v>
      </c>
      <c r="M328" s="58">
        <f t="shared" ref="M328:M391" si="85">IF(J328=1,$F$2,0)</f>
        <v>0</v>
      </c>
      <c r="N328" s="124">
        <f t="shared" si="78"/>
        <v>0</v>
      </c>
      <c r="O328" s="120">
        <f t="shared" si="80"/>
        <v>0</v>
      </c>
      <c r="P328" s="42"/>
      <c r="Q328" s="42">
        <f t="shared" si="79"/>
        <v>0</v>
      </c>
      <c r="R328" s="135">
        <f t="shared" si="73"/>
        <v>0</v>
      </c>
      <c r="S328" s="135">
        <f t="shared" si="74"/>
        <v>0</v>
      </c>
      <c r="T328" s="121">
        <f t="shared" si="81"/>
        <v>0</v>
      </c>
      <c r="U328" s="132">
        <f t="shared" si="75"/>
        <v>0</v>
      </c>
      <c r="V328" s="121">
        <f t="shared" si="77"/>
        <v>0</v>
      </c>
      <c r="W328" s="47"/>
      <c r="X328" s="125">
        <f t="shared" si="82"/>
        <v>0</v>
      </c>
      <c r="Y328" s="125">
        <f t="shared" si="76"/>
        <v>0</v>
      </c>
      <c r="Z328" s="153">
        <f t="shared" si="83"/>
        <v>0</v>
      </c>
      <c r="AA328" s="109"/>
    </row>
    <row r="329" spans="2:27" x14ac:dyDescent="0.25">
      <c r="B329" s="47"/>
      <c r="C329" s="51">
        <v>321</v>
      </c>
      <c r="D329" s="51">
        <v>31</v>
      </c>
      <c r="E329" s="51"/>
      <c r="F329" s="53">
        <v>7.5</v>
      </c>
      <c r="G329" s="44">
        <f t="shared" ref="G329:G392" si="86">F329+$G$4</f>
        <v>9.1999999999999993</v>
      </c>
      <c r="K329" s="40">
        <v>35125</v>
      </c>
      <c r="L329" s="54" t="str">
        <f t="shared" si="84"/>
        <v>.</v>
      </c>
      <c r="M329" s="58">
        <f t="shared" si="85"/>
        <v>0</v>
      </c>
      <c r="N329" s="124">
        <f t="shared" si="78"/>
        <v>0</v>
      </c>
      <c r="O329" s="120">
        <f t="shared" si="80"/>
        <v>0</v>
      </c>
      <c r="P329" s="42"/>
      <c r="Q329" s="42">
        <f t="shared" si="79"/>
        <v>0</v>
      </c>
      <c r="R329" s="135">
        <f t="shared" ref="R329:R392" si="87">V328+O329</f>
        <v>0</v>
      </c>
      <c r="S329" s="135">
        <f t="shared" ref="S329:S392" si="88">IF(R329&gt;0,R329,0)</f>
        <v>0</v>
      </c>
      <c r="T329" s="121">
        <f t="shared" si="81"/>
        <v>0</v>
      </c>
      <c r="U329" s="132">
        <f t="shared" ref="U329:U392" si="89">O329-T329</f>
        <v>0</v>
      </c>
      <c r="V329" s="121">
        <f t="shared" si="77"/>
        <v>0</v>
      </c>
      <c r="W329" s="47"/>
      <c r="X329" s="125">
        <f t="shared" si="82"/>
        <v>0</v>
      </c>
      <c r="Y329" s="125">
        <f t="shared" si="76"/>
        <v>0</v>
      </c>
      <c r="Z329" s="153">
        <f t="shared" si="83"/>
        <v>0</v>
      </c>
      <c r="AA329" s="109"/>
    </row>
    <row r="330" spans="2:27" x14ac:dyDescent="0.25">
      <c r="B330" s="47"/>
      <c r="C330" s="47">
        <v>322</v>
      </c>
      <c r="D330" s="51">
        <v>30</v>
      </c>
      <c r="E330" s="51"/>
      <c r="F330" s="53">
        <v>7.5</v>
      </c>
      <c r="G330" s="44">
        <f t="shared" si="86"/>
        <v>9.1999999999999993</v>
      </c>
      <c r="K330" s="40">
        <v>35156</v>
      </c>
      <c r="L330" s="54" t="str">
        <f t="shared" si="84"/>
        <v>.</v>
      </c>
      <c r="M330" s="58">
        <f t="shared" si="85"/>
        <v>0</v>
      </c>
      <c r="N330" s="124">
        <f t="shared" si="78"/>
        <v>0</v>
      </c>
      <c r="O330" s="120">
        <f t="shared" si="80"/>
        <v>0</v>
      </c>
      <c r="P330" s="42"/>
      <c r="Q330" s="42">
        <f t="shared" si="79"/>
        <v>0</v>
      </c>
      <c r="R330" s="135">
        <f t="shared" si="87"/>
        <v>0</v>
      </c>
      <c r="S330" s="135">
        <f t="shared" si="88"/>
        <v>0</v>
      </c>
      <c r="T330" s="121">
        <f t="shared" si="81"/>
        <v>0</v>
      </c>
      <c r="U330" s="132">
        <f t="shared" si="89"/>
        <v>0</v>
      </c>
      <c r="V330" s="121">
        <f t="shared" si="77"/>
        <v>0</v>
      </c>
      <c r="W330" s="47"/>
      <c r="X330" s="125">
        <f t="shared" si="82"/>
        <v>0</v>
      </c>
      <c r="Y330" s="125">
        <f t="shared" ref="Y330:Y393" si="90">IF(X330=$X$2,K330,0)</f>
        <v>0</v>
      </c>
      <c r="Z330" s="153">
        <f t="shared" si="83"/>
        <v>0</v>
      </c>
      <c r="AA330" s="109"/>
    </row>
    <row r="331" spans="2:27" x14ac:dyDescent="0.25">
      <c r="B331" s="47"/>
      <c r="C331" s="51">
        <v>323</v>
      </c>
      <c r="D331" s="51">
        <v>31</v>
      </c>
      <c r="E331" s="51"/>
      <c r="F331" s="53">
        <v>7.5</v>
      </c>
      <c r="G331" s="44">
        <f t="shared" si="86"/>
        <v>9.1999999999999993</v>
      </c>
      <c r="K331" s="40">
        <v>35186</v>
      </c>
      <c r="L331" s="54" t="str">
        <f t="shared" si="84"/>
        <v>.</v>
      </c>
      <c r="M331" s="58">
        <f t="shared" si="85"/>
        <v>0</v>
      </c>
      <c r="N331" s="124">
        <f t="shared" si="78"/>
        <v>0</v>
      </c>
      <c r="O331" s="120">
        <f t="shared" si="80"/>
        <v>0</v>
      </c>
      <c r="P331" s="42"/>
      <c r="Q331" s="42">
        <f t="shared" si="79"/>
        <v>0</v>
      </c>
      <c r="R331" s="135">
        <f t="shared" si="87"/>
        <v>0</v>
      </c>
      <c r="S331" s="135">
        <f t="shared" si="88"/>
        <v>0</v>
      </c>
      <c r="T331" s="121">
        <f t="shared" si="81"/>
        <v>0</v>
      </c>
      <c r="U331" s="132">
        <f t="shared" si="89"/>
        <v>0</v>
      </c>
      <c r="V331" s="121">
        <f t="shared" si="77"/>
        <v>0</v>
      </c>
      <c r="W331" s="47"/>
      <c r="X331" s="125">
        <f t="shared" si="82"/>
        <v>0</v>
      </c>
      <c r="Y331" s="125">
        <f t="shared" si="90"/>
        <v>0</v>
      </c>
      <c r="Z331" s="153">
        <f t="shared" si="83"/>
        <v>0</v>
      </c>
      <c r="AA331" s="109"/>
    </row>
    <row r="332" spans="2:27" x14ac:dyDescent="0.25">
      <c r="B332" s="47"/>
      <c r="C332" s="51">
        <v>324</v>
      </c>
      <c r="D332" s="51">
        <v>30</v>
      </c>
      <c r="E332" s="51"/>
      <c r="F332" s="53">
        <v>7.5</v>
      </c>
      <c r="G332" s="44">
        <f t="shared" si="86"/>
        <v>9.1999999999999993</v>
      </c>
      <c r="K332" s="40">
        <v>35217</v>
      </c>
      <c r="L332" s="54" t="str">
        <f t="shared" si="84"/>
        <v>.</v>
      </c>
      <c r="M332" s="58">
        <f t="shared" si="85"/>
        <v>0</v>
      </c>
      <c r="N332" s="124">
        <f t="shared" si="78"/>
        <v>0</v>
      </c>
      <c r="O332" s="120">
        <f t="shared" si="80"/>
        <v>0</v>
      </c>
      <c r="P332" s="115">
        <f>SUM(O321:O332)</f>
        <v>0</v>
      </c>
      <c r="Q332" s="42">
        <f t="shared" si="79"/>
        <v>0</v>
      </c>
      <c r="R332" s="135">
        <f t="shared" si="87"/>
        <v>0</v>
      </c>
      <c r="S332" s="135">
        <f t="shared" si="88"/>
        <v>0</v>
      </c>
      <c r="T332" s="121">
        <f t="shared" si="81"/>
        <v>0</v>
      </c>
      <c r="U332" s="132">
        <f t="shared" si="89"/>
        <v>0</v>
      </c>
      <c r="V332" s="121">
        <f t="shared" si="77"/>
        <v>0</v>
      </c>
      <c r="W332" s="47"/>
      <c r="X332" s="125">
        <f t="shared" si="82"/>
        <v>0</v>
      </c>
      <c r="Y332" s="125">
        <f t="shared" si="90"/>
        <v>0</v>
      </c>
      <c r="Z332" s="153">
        <f t="shared" si="83"/>
        <v>0</v>
      </c>
      <c r="AA332" s="109"/>
    </row>
    <row r="333" spans="2:27" x14ac:dyDescent="0.25">
      <c r="B333" s="47">
        <f>B321+1</f>
        <v>28</v>
      </c>
      <c r="C333" s="47">
        <v>325</v>
      </c>
      <c r="D333" s="51">
        <v>31</v>
      </c>
      <c r="E333" s="51"/>
      <c r="F333" s="53">
        <v>7.48</v>
      </c>
      <c r="G333" s="44">
        <f t="shared" si="86"/>
        <v>9.18</v>
      </c>
      <c r="K333" s="40">
        <v>35247</v>
      </c>
      <c r="L333" s="54" t="str">
        <f t="shared" si="84"/>
        <v>.</v>
      </c>
      <c r="M333" s="58">
        <f t="shared" si="85"/>
        <v>0</v>
      </c>
      <c r="N333" s="124">
        <f t="shared" si="78"/>
        <v>0</v>
      </c>
      <c r="O333" s="120">
        <f t="shared" si="80"/>
        <v>0</v>
      </c>
      <c r="P333" s="42"/>
      <c r="Q333" s="42">
        <f t="shared" si="79"/>
        <v>0</v>
      </c>
      <c r="R333" s="135">
        <f t="shared" si="87"/>
        <v>0</v>
      </c>
      <c r="S333" s="135">
        <f t="shared" si="88"/>
        <v>0</v>
      </c>
      <c r="T333" s="121">
        <f t="shared" si="81"/>
        <v>0</v>
      </c>
      <c r="U333" s="132">
        <f t="shared" si="89"/>
        <v>0</v>
      </c>
      <c r="V333" s="121">
        <f t="shared" si="77"/>
        <v>0</v>
      </c>
      <c r="W333" s="47"/>
      <c r="X333" s="125">
        <f t="shared" si="82"/>
        <v>0</v>
      </c>
      <c r="Y333" s="125">
        <f t="shared" si="90"/>
        <v>0</v>
      </c>
      <c r="Z333" s="153">
        <f t="shared" si="83"/>
        <v>0</v>
      </c>
      <c r="AA333" s="109"/>
    </row>
    <row r="334" spans="2:27" x14ac:dyDescent="0.25">
      <c r="B334" s="47"/>
      <c r="C334" s="51">
        <v>326</v>
      </c>
      <c r="D334" s="51">
        <v>31</v>
      </c>
      <c r="E334" s="51"/>
      <c r="F334" s="53">
        <v>7</v>
      </c>
      <c r="G334" s="44">
        <f t="shared" si="86"/>
        <v>8.6999999999999993</v>
      </c>
      <c r="K334" s="40">
        <v>35278</v>
      </c>
      <c r="L334" s="54" t="str">
        <f t="shared" si="84"/>
        <v>.</v>
      </c>
      <c r="M334" s="58">
        <f t="shared" si="85"/>
        <v>0</v>
      </c>
      <c r="N334" s="124">
        <f t="shared" si="78"/>
        <v>0</v>
      </c>
      <c r="O334" s="120">
        <f t="shared" si="80"/>
        <v>0</v>
      </c>
      <c r="P334" s="42"/>
      <c r="Q334" s="42">
        <f t="shared" si="79"/>
        <v>0</v>
      </c>
      <c r="R334" s="135">
        <f t="shared" si="87"/>
        <v>0</v>
      </c>
      <c r="S334" s="135">
        <f t="shared" si="88"/>
        <v>0</v>
      </c>
      <c r="T334" s="121">
        <f t="shared" si="81"/>
        <v>0</v>
      </c>
      <c r="U334" s="132">
        <f t="shared" si="89"/>
        <v>0</v>
      </c>
      <c r="V334" s="121">
        <f t="shared" si="77"/>
        <v>0</v>
      </c>
      <c r="W334" s="47"/>
      <c r="X334" s="125">
        <f t="shared" si="82"/>
        <v>0</v>
      </c>
      <c r="Y334" s="125">
        <f t="shared" si="90"/>
        <v>0</v>
      </c>
      <c r="Z334" s="153">
        <f t="shared" si="83"/>
        <v>0</v>
      </c>
      <c r="AA334" s="109"/>
    </row>
    <row r="335" spans="2:27" x14ac:dyDescent="0.25">
      <c r="B335" s="47"/>
      <c r="C335" s="51">
        <v>327</v>
      </c>
      <c r="D335" s="51">
        <v>30</v>
      </c>
      <c r="E335" s="51"/>
      <c r="F335" s="53">
        <v>7</v>
      </c>
      <c r="G335" s="44">
        <f t="shared" si="86"/>
        <v>8.6999999999999993</v>
      </c>
      <c r="K335" s="40">
        <v>35309</v>
      </c>
      <c r="L335" s="54" t="str">
        <f t="shared" si="84"/>
        <v>.</v>
      </c>
      <c r="M335" s="58">
        <f t="shared" si="85"/>
        <v>0</v>
      </c>
      <c r="N335" s="124">
        <f t="shared" si="78"/>
        <v>0</v>
      </c>
      <c r="O335" s="120">
        <f t="shared" si="80"/>
        <v>0</v>
      </c>
      <c r="P335" s="42"/>
      <c r="Q335" s="42">
        <f t="shared" si="79"/>
        <v>0</v>
      </c>
      <c r="R335" s="135">
        <f t="shared" si="87"/>
        <v>0</v>
      </c>
      <c r="S335" s="135">
        <f t="shared" si="88"/>
        <v>0</v>
      </c>
      <c r="T335" s="121">
        <f t="shared" si="81"/>
        <v>0</v>
      </c>
      <c r="U335" s="132">
        <f t="shared" si="89"/>
        <v>0</v>
      </c>
      <c r="V335" s="121">
        <f t="shared" ref="V335:V398" si="91">Q335-T335</f>
        <v>0</v>
      </c>
      <c r="W335" s="47"/>
      <c r="X335" s="125">
        <f t="shared" si="82"/>
        <v>0</v>
      </c>
      <c r="Y335" s="125">
        <f t="shared" si="90"/>
        <v>0</v>
      </c>
      <c r="Z335" s="153">
        <f t="shared" si="83"/>
        <v>0</v>
      </c>
      <c r="AA335" s="109"/>
    </row>
    <row r="336" spans="2:27" x14ac:dyDescent="0.25">
      <c r="B336" s="47"/>
      <c r="C336" s="47">
        <v>328</v>
      </c>
      <c r="D336" s="51">
        <v>31</v>
      </c>
      <c r="E336" s="51"/>
      <c r="F336" s="53">
        <v>7</v>
      </c>
      <c r="G336" s="44">
        <f t="shared" si="86"/>
        <v>8.6999999999999993</v>
      </c>
      <c r="K336" s="40">
        <v>35339</v>
      </c>
      <c r="L336" s="54" t="str">
        <f t="shared" si="84"/>
        <v>.</v>
      </c>
      <c r="M336" s="58">
        <f t="shared" si="85"/>
        <v>0</v>
      </c>
      <c r="N336" s="124">
        <f t="shared" si="78"/>
        <v>0</v>
      </c>
      <c r="O336" s="120">
        <f t="shared" si="80"/>
        <v>0</v>
      </c>
      <c r="P336" s="42"/>
      <c r="Q336" s="42">
        <f t="shared" si="79"/>
        <v>0</v>
      </c>
      <c r="R336" s="135">
        <f t="shared" si="87"/>
        <v>0</v>
      </c>
      <c r="S336" s="135">
        <f t="shared" si="88"/>
        <v>0</v>
      </c>
      <c r="T336" s="121">
        <f t="shared" si="81"/>
        <v>0</v>
      </c>
      <c r="U336" s="132">
        <f t="shared" si="89"/>
        <v>0</v>
      </c>
      <c r="V336" s="121">
        <f t="shared" si="91"/>
        <v>0</v>
      </c>
      <c r="W336" s="47"/>
      <c r="X336" s="125">
        <f t="shared" si="82"/>
        <v>0</v>
      </c>
      <c r="Y336" s="125">
        <f t="shared" si="90"/>
        <v>0</v>
      </c>
      <c r="Z336" s="153">
        <f t="shared" si="83"/>
        <v>0</v>
      </c>
      <c r="AA336" s="109"/>
    </row>
    <row r="337" spans="2:27" x14ac:dyDescent="0.25">
      <c r="B337" s="47"/>
      <c r="C337" s="51">
        <v>329</v>
      </c>
      <c r="D337" s="51">
        <v>30</v>
      </c>
      <c r="E337" s="51"/>
      <c r="F337" s="53">
        <v>6.57</v>
      </c>
      <c r="G337" s="44">
        <f t="shared" si="86"/>
        <v>8.27</v>
      </c>
      <c r="K337" s="40">
        <v>35370</v>
      </c>
      <c r="L337" s="54" t="str">
        <f t="shared" si="84"/>
        <v>.</v>
      </c>
      <c r="M337" s="58">
        <f t="shared" si="85"/>
        <v>0</v>
      </c>
      <c r="N337" s="124">
        <f t="shared" ref="N337:N400" si="92">IF(V336&gt;0,V336,0)</f>
        <v>0</v>
      </c>
      <c r="O337" s="120">
        <f t="shared" si="80"/>
        <v>0</v>
      </c>
      <c r="P337" s="42"/>
      <c r="Q337" s="42">
        <f t="shared" ref="Q337:Q400" si="93">M337+N337+O337</f>
        <v>0</v>
      </c>
      <c r="R337" s="135">
        <f t="shared" si="87"/>
        <v>0</v>
      </c>
      <c r="S337" s="135">
        <f t="shared" si="88"/>
        <v>0</v>
      </c>
      <c r="T337" s="121">
        <f t="shared" si="81"/>
        <v>0</v>
      </c>
      <c r="U337" s="132">
        <f t="shared" si="89"/>
        <v>0</v>
      </c>
      <c r="V337" s="121">
        <f t="shared" si="91"/>
        <v>0</v>
      </c>
      <c r="W337" s="47"/>
      <c r="X337" s="125">
        <f t="shared" si="82"/>
        <v>0</v>
      </c>
      <c r="Y337" s="125">
        <f t="shared" si="90"/>
        <v>0</v>
      </c>
      <c r="Z337" s="153">
        <f t="shared" si="83"/>
        <v>0</v>
      </c>
      <c r="AA337" s="109"/>
    </row>
    <row r="338" spans="2:27" x14ac:dyDescent="0.25">
      <c r="B338" s="47"/>
      <c r="C338" s="51">
        <v>330</v>
      </c>
      <c r="D338" s="51">
        <v>31</v>
      </c>
      <c r="E338" s="51"/>
      <c r="F338" s="53">
        <v>6.18</v>
      </c>
      <c r="G338" s="44">
        <f t="shared" si="86"/>
        <v>7.88</v>
      </c>
      <c r="I338" s="96">
        <f>SUM(G327:G338)/12</f>
        <v>8.8858333333333324</v>
      </c>
      <c r="K338" s="40">
        <v>35400</v>
      </c>
      <c r="L338" s="54" t="str">
        <f t="shared" si="84"/>
        <v>.</v>
      </c>
      <c r="M338" s="58">
        <f t="shared" si="85"/>
        <v>0</v>
      </c>
      <c r="N338" s="124">
        <f t="shared" si="92"/>
        <v>0</v>
      </c>
      <c r="O338" s="120">
        <f t="shared" si="80"/>
        <v>0</v>
      </c>
      <c r="P338" s="42"/>
      <c r="Q338" s="42">
        <f t="shared" si="93"/>
        <v>0</v>
      </c>
      <c r="R338" s="135">
        <f t="shared" si="87"/>
        <v>0</v>
      </c>
      <c r="S338" s="135">
        <f t="shared" si="88"/>
        <v>0</v>
      </c>
      <c r="T338" s="121">
        <f t="shared" si="81"/>
        <v>0</v>
      </c>
      <c r="U338" s="132">
        <f t="shared" si="89"/>
        <v>0</v>
      </c>
      <c r="V338" s="121">
        <f t="shared" si="91"/>
        <v>0</v>
      </c>
      <c r="W338" s="47"/>
      <c r="X338" s="125">
        <f t="shared" si="82"/>
        <v>0</v>
      </c>
      <c r="Y338" s="125">
        <f t="shared" si="90"/>
        <v>0</v>
      </c>
      <c r="Z338" s="153">
        <f t="shared" si="83"/>
        <v>0</v>
      </c>
      <c r="AA338" s="109"/>
    </row>
    <row r="339" spans="2:27" x14ac:dyDescent="0.25">
      <c r="B339" s="47"/>
      <c r="C339" s="47">
        <v>331</v>
      </c>
      <c r="D339" s="51">
        <v>31</v>
      </c>
      <c r="E339" s="51"/>
      <c r="F339" s="53">
        <v>6</v>
      </c>
      <c r="G339" s="44">
        <f t="shared" si="86"/>
        <v>7.7</v>
      </c>
      <c r="H339" s="39">
        <f>H327+1</f>
        <v>1997</v>
      </c>
      <c r="K339" s="40">
        <v>35431</v>
      </c>
      <c r="L339" s="54" t="str">
        <f t="shared" si="84"/>
        <v>.</v>
      </c>
      <c r="M339" s="58">
        <f t="shared" si="85"/>
        <v>0</v>
      </c>
      <c r="N339" s="124">
        <f t="shared" si="92"/>
        <v>0</v>
      </c>
      <c r="O339" s="120">
        <f t="shared" si="80"/>
        <v>0</v>
      </c>
      <c r="P339" s="42"/>
      <c r="Q339" s="42">
        <f t="shared" si="93"/>
        <v>0</v>
      </c>
      <c r="R339" s="135">
        <f t="shared" si="87"/>
        <v>0</v>
      </c>
      <c r="S339" s="135">
        <f t="shared" si="88"/>
        <v>0</v>
      </c>
      <c r="T339" s="121">
        <f t="shared" si="81"/>
        <v>0</v>
      </c>
      <c r="U339" s="132">
        <f t="shared" si="89"/>
        <v>0</v>
      </c>
      <c r="V339" s="121">
        <f t="shared" si="91"/>
        <v>0</v>
      </c>
      <c r="W339" s="47"/>
      <c r="X339" s="125">
        <f t="shared" si="82"/>
        <v>0</v>
      </c>
      <c r="Y339" s="125">
        <f t="shared" si="90"/>
        <v>0</v>
      </c>
      <c r="Z339" s="153">
        <f t="shared" si="83"/>
        <v>0</v>
      </c>
      <c r="AA339" s="109"/>
    </row>
    <row r="340" spans="2:27" x14ac:dyDescent="0.25">
      <c r="B340" s="47"/>
      <c r="C340" s="51">
        <v>332</v>
      </c>
      <c r="D340" s="51">
        <v>28.25</v>
      </c>
      <c r="E340" s="51"/>
      <c r="F340" s="53">
        <v>6</v>
      </c>
      <c r="G340" s="44">
        <f t="shared" si="86"/>
        <v>7.7</v>
      </c>
      <c r="K340" s="40">
        <v>35462</v>
      </c>
      <c r="L340" s="54" t="str">
        <f t="shared" si="84"/>
        <v>.</v>
      </c>
      <c r="M340" s="58">
        <f t="shared" si="85"/>
        <v>0</v>
      </c>
      <c r="N340" s="124">
        <f t="shared" si="92"/>
        <v>0</v>
      </c>
      <c r="O340" s="120">
        <f t="shared" si="80"/>
        <v>0</v>
      </c>
      <c r="P340" s="42"/>
      <c r="Q340" s="42">
        <f t="shared" si="93"/>
        <v>0</v>
      </c>
      <c r="R340" s="135">
        <f t="shared" si="87"/>
        <v>0</v>
      </c>
      <c r="S340" s="135">
        <f t="shared" si="88"/>
        <v>0</v>
      </c>
      <c r="T340" s="121">
        <f t="shared" si="81"/>
        <v>0</v>
      </c>
      <c r="U340" s="132">
        <f t="shared" si="89"/>
        <v>0</v>
      </c>
      <c r="V340" s="121">
        <f t="shared" si="91"/>
        <v>0</v>
      </c>
      <c r="W340" s="47"/>
      <c r="X340" s="125">
        <f t="shared" si="82"/>
        <v>0</v>
      </c>
      <c r="Y340" s="125">
        <f t="shared" si="90"/>
        <v>0</v>
      </c>
      <c r="Z340" s="153">
        <f t="shared" si="83"/>
        <v>0</v>
      </c>
      <c r="AA340" s="109"/>
    </row>
    <row r="341" spans="2:27" x14ac:dyDescent="0.25">
      <c r="B341" s="47"/>
      <c r="C341" s="51">
        <v>333</v>
      </c>
      <c r="D341" s="51">
        <v>31</v>
      </c>
      <c r="E341" s="51"/>
      <c r="F341" s="53">
        <v>6</v>
      </c>
      <c r="G341" s="44">
        <f t="shared" si="86"/>
        <v>7.7</v>
      </c>
      <c r="K341" s="40">
        <v>35490</v>
      </c>
      <c r="L341" s="54" t="str">
        <f t="shared" si="84"/>
        <v>.</v>
      </c>
      <c r="M341" s="58">
        <f t="shared" si="85"/>
        <v>0</v>
      </c>
      <c r="N341" s="124">
        <f t="shared" si="92"/>
        <v>0</v>
      </c>
      <c r="O341" s="120">
        <f t="shared" si="80"/>
        <v>0</v>
      </c>
      <c r="P341" s="42"/>
      <c r="Q341" s="42">
        <f t="shared" si="93"/>
        <v>0</v>
      </c>
      <c r="R341" s="135">
        <f t="shared" si="87"/>
        <v>0</v>
      </c>
      <c r="S341" s="135">
        <f t="shared" si="88"/>
        <v>0</v>
      </c>
      <c r="T341" s="121">
        <f t="shared" si="81"/>
        <v>0</v>
      </c>
      <c r="U341" s="132">
        <f t="shared" si="89"/>
        <v>0</v>
      </c>
      <c r="V341" s="121">
        <f t="shared" si="91"/>
        <v>0</v>
      </c>
      <c r="W341" s="47"/>
      <c r="X341" s="125">
        <f t="shared" si="82"/>
        <v>0</v>
      </c>
      <c r="Y341" s="125">
        <f t="shared" si="90"/>
        <v>0</v>
      </c>
      <c r="Z341" s="153">
        <f t="shared" si="83"/>
        <v>0</v>
      </c>
      <c r="AA341" s="109"/>
    </row>
    <row r="342" spans="2:27" x14ac:dyDescent="0.25">
      <c r="B342" s="47"/>
      <c r="C342" s="47">
        <v>334</v>
      </c>
      <c r="D342" s="51">
        <v>30</v>
      </c>
      <c r="E342" s="51"/>
      <c r="F342" s="53">
        <v>6</v>
      </c>
      <c r="G342" s="44">
        <f t="shared" si="86"/>
        <v>7.7</v>
      </c>
      <c r="K342" s="40">
        <v>35521</v>
      </c>
      <c r="L342" s="54" t="str">
        <f t="shared" si="84"/>
        <v>.</v>
      </c>
      <c r="M342" s="58">
        <f t="shared" si="85"/>
        <v>0</v>
      </c>
      <c r="N342" s="124">
        <f t="shared" si="92"/>
        <v>0</v>
      </c>
      <c r="O342" s="120">
        <f t="shared" si="80"/>
        <v>0</v>
      </c>
      <c r="P342" s="42"/>
      <c r="Q342" s="42">
        <f t="shared" si="93"/>
        <v>0</v>
      </c>
      <c r="R342" s="135">
        <f t="shared" si="87"/>
        <v>0</v>
      </c>
      <c r="S342" s="135">
        <f t="shared" si="88"/>
        <v>0</v>
      </c>
      <c r="T342" s="121">
        <f t="shared" si="81"/>
        <v>0</v>
      </c>
      <c r="U342" s="132">
        <f t="shared" si="89"/>
        <v>0</v>
      </c>
      <c r="V342" s="121">
        <f t="shared" si="91"/>
        <v>0</v>
      </c>
      <c r="W342" s="47"/>
      <c r="X342" s="125">
        <f t="shared" si="82"/>
        <v>0</v>
      </c>
      <c r="Y342" s="125">
        <f t="shared" si="90"/>
        <v>0</v>
      </c>
      <c r="Z342" s="153">
        <f t="shared" si="83"/>
        <v>0</v>
      </c>
      <c r="AA342" s="109"/>
    </row>
    <row r="343" spans="2:27" x14ac:dyDescent="0.25">
      <c r="B343" s="47"/>
      <c r="C343" s="51">
        <v>335</v>
      </c>
      <c r="D343" s="51">
        <v>31</v>
      </c>
      <c r="E343" s="51"/>
      <c r="F343" s="53">
        <v>5.86</v>
      </c>
      <c r="G343" s="44">
        <f t="shared" si="86"/>
        <v>7.5600000000000005</v>
      </c>
      <c r="K343" s="40">
        <v>35551</v>
      </c>
      <c r="L343" s="54" t="str">
        <f t="shared" si="84"/>
        <v>.</v>
      </c>
      <c r="M343" s="58">
        <f t="shared" si="85"/>
        <v>0</v>
      </c>
      <c r="N343" s="124">
        <f t="shared" si="92"/>
        <v>0</v>
      </c>
      <c r="O343" s="120">
        <f t="shared" si="80"/>
        <v>0</v>
      </c>
      <c r="P343" s="42"/>
      <c r="Q343" s="42">
        <f t="shared" si="93"/>
        <v>0</v>
      </c>
      <c r="R343" s="135">
        <f t="shared" si="87"/>
        <v>0</v>
      </c>
      <c r="S343" s="135">
        <f t="shared" si="88"/>
        <v>0</v>
      </c>
      <c r="T343" s="121">
        <f t="shared" si="81"/>
        <v>0</v>
      </c>
      <c r="U343" s="132">
        <f t="shared" si="89"/>
        <v>0</v>
      </c>
      <c r="V343" s="121">
        <f t="shared" si="91"/>
        <v>0</v>
      </c>
      <c r="W343" s="47"/>
      <c r="X343" s="125">
        <f t="shared" si="82"/>
        <v>0</v>
      </c>
      <c r="Y343" s="125">
        <f t="shared" si="90"/>
        <v>0</v>
      </c>
      <c r="Z343" s="153">
        <f t="shared" si="83"/>
        <v>0</v>
      </c>
      <c r="AA343" s="109"/>
    </row>
    <row r="344" spans="2:27" x14ac:dyDescent="0.25">
      <c r="B344" s="47"/>
      <c r="C344" s="51">
        <v>336</v>
      </c>
      <c r="D344" s="51">
        <v>30</v>
      </c>
      <c r="E344" s="51"/>
      <c r="F344" s="53">
        <v>5.5</v>
      </c>
      <c r="G344" s="44">
        <f t="shared" si="86"/>
        <v>7.2</v>
      </c>
      <c r="K344" s="40">
        <v>35582</v>
      </c>
      <c r="L344" s="54" t="str">
        <f t="shared" si="84"/>
        <v>.</v>
      </c>
      <c r="M344" s="58">
        <f t="shared" si="85"/>
        <v>0</v>
      </c>
      <c r="N344" s="124">
        <f t="shared" si="92"/>
        <v>0</v>
      </c>
      <c r="O344" s="120">
        <f t="shared" si="80"/>
        <v>0</v>
      </c>
      <c r="P344" s="115">
        <f>SUM(O333:O344)</f>
        <v>0</v>
      </c>
      <c r="Q344" s="42">
        <f t="shared" si="93"/>
        <v>0</v>
      </c>
      <c r="R344" s="135">
        <f t="shared" si="87"/>
        <v>0</v>
      </c>
      <c r="S344" s="135">
        <f t="shared" si="88"/>
        <v>0</v>
      </c>
      <c r="T344" s="121">
        <f t="shared" si="81"/>
        <v>0</v>
      </c>
      <c r="U344" s="132">
        <f t="shared" si="89"/>
        <v>0</v>
      </c>
      <c r="V344" s="121">
        <f t="shared" si="91"/>
        <v>0</v>
      </c>
      <c r="W344" s="47"/>
      <c r="X344" s="125">
        <f t="shared" si="82"/>
        <v>0</v>
      </c>
      <c r="Y344" s="125">
        <f t="shared" si="90"/>
        <v>0</v>
      </c>
      <c r="Z344" s="153">
        <f t="shared" si="83"/>
        <v>0</v>
      </c>
      <c r="AA344" s="109"/>
    </row>
    <row r="345" spans="2:27" x14ac:dyDescent="0.25">
      <c r="B345" s="47">
        <f>B333+1</f>
        <v>29</v>
      </c>
      <c r="C345" s="47">
        <v>337</v>
      </c>
      <c r="D345" s="51">
        <v>31</v>
      </c>
      <c r="E345" s="51"/>
      <c r="F345" s="53">
        <v>5.46</v>
      </c>
      <c r="G345" s="44">
        <f t="shared" si="86"/>
        <v>7.16</v>
      </c>
      <c r="K345" s="40">
        <v>35612</v>
      </c>
      <c r="L345" s="54" t="str">
        <f t="shared" si="84"/>
        <v>.</v>
      </c>
      <c r="M345" s="58">
        <f t="shared" si="85"/>
        <v>0</v>
      </c>
      <c r="N345" s="124">
        <f t="shared" si="92"/>
        <v>0</v>
      </c>
      <c r="O345" s="120">
        <f t="shared" si="80"/>
        <v>0</v>
      </c>
      <c r="P345" s="42"/>
      <c r="Q345" s="42">
        <f t="shared" si="93"/>
        <v>0</v>
      </c>
      <c r="R345" s="135">
        <f t="shared" si="87"/>
        <v>0</v>
      </c>
      <c r="S345" s="135">
        <f t="shared" si="88"/>
        <v>0</v>
      </c>
      <c r="T345" s="121">
        <f t="shared" si="81"/>
        <v>0</v>
      </c>
      <c r="U345" s="132">
        <f t="shared" si="89"/>
        <v>0</v>
      </c>
      <c r="V345" s="121">
        <f t="shared" si="91"/>
        <v>0</v>
      </c>
      <c r="W345" s="47"/>
      <c r="X345" s="125">
        <f t="shared" si="82"/>
        <v>0</v>
      </c>
      <c r="Y345" s="125">
        <f t="shared" si="90"/>
        <v>0</v>
      </c>
      <c r="Z345" s="153">
        <f t="shared" si="83"/>
        <v>0</v>
      </c>
      <c r="AA345" s="109"/>
    </row>
    <row r="346" spans="2:27" x14ac:dyDescent="0.25">
      <c r="B346" s="47"/>
      <c r="C346" s="51">
        <v>338</v>
      </c>
      <c r="D346" s="51">
        <v>31</v>
      </c>
      <c r="E346" s="51"/>
      <c r="F346" s="53">
        <v>5</v>
      </c>
      <c r="G346" s="44">
        <f t="shared" si="86"/>
        <v>6.7</v>
      </c>
      <c r="K346" s="40">
        <v>35643</v>
      </c>
      <c r="L346" s="54" t="str">
        <f t="shared" si="84"/>
        <v>.</v>
      </c>
      <c r="M346" s="58">
        <f t="shared" si="85"/>
        <v>0</v>
      </c>
      <c r="N346" s="124">
        <f t="shared" si="92"/>
        <v>0</v>
      </c>
      <c r="O346" s="120">
        <f t="shared" si="80"/>
        <v>0</v>
      </c>
      <c r="P346" s="42"/>
      <c r="Q346" s="42">
        <f t="shared" si="93"/>
        <v>0</v>
      </c>
      <c r="R346" s="135">
        <f t="shared" si="87"/>
        <v>0</v>
      </c>
      <c r="S346" s="135">
        <f t="shared" si="88"/>
        <v>0</v>
      </c>
      <c r="T346" s="121">
        <f t="shared" si="81"/>
        <v>0</v>
      </c>
      <c r="U346" s="132">
        <f t="shared" si="89"/>
        <v>0</v>
      </c>
      <c r="V346" s="121">
        <f t="shared" si="91"/>
        <v>0</v>
      </c>
      <c r="W346" s="47"/>
      <c r="X346" s="125">
        <f t="shared" si="82"/>
        <v>0</v>
      </c>
      <c r="Y346" s="125">
        <f t="shared" si="90"/>
        <v>0</v>
      </c>
      <c r="Z346" s="153">
        <f t="shared" si="83"/>
        <v>0</v>
      </c>
      <c r="AA346" s="109"/>
    </row>
    <row r="347" spans="2:27" x14ac:dyDescent="0.25">
      <c r="B347" s="47"/>
      <c r="C347" s="51">
        <v>339</v>
      </c>
      <c r="D347" s="51">
        <v>30</v>
      </c>
      <c r="E347" s="51"/>
      <c r="F347" s="53">
        <v>5</v>
      </c>
      <c r="G347" s="44">
        <f t="shared" si="86"/>
        <v>6.7</v>
      </c>
      <c r="K347" s="40">
        <v>35674</v>
      </c>
      <c r="L347" s="54" t="str">
        <f t="shared" si="84"/>
        <v>.</v>
      </c>
      <c r="M347" s="58">
        <f t="shared" si="85"/>
        <v>0</v>
      </c>
      <c r="N347" s="124">
        <f t="shared" si="92"/>
        <v>0</v>
      </c>
      <c r="O347" s="120">
        <f t="shared" si="80"/>
        <v>0</v>
      </c>
      <c r="P347" s="42"/>
      <c r="Q347" s="42">
        <f t="shared" si="93"/>
        <v>0</v>
      </c>
      <c r="R347" s="135">
        <f t="shared" si="87"/>
        <v>0</v>
      </c>
      <c r="S347" s="135">
        <f t="shared" si="88"/>
        <v>0</v>
      </c>
      <c r="T347" s="121">
        <f t="shared" si="81"/>
        <v>0</v>
      </c>
      <c r="U347" s="132">
        <f t="shared" si="89"/>
        <v>0</v>
      </c>
      <c r="V347" s="121">
        <f t="shared" si="91"/>
        <v>0</v>
      </c>
      <c r="W347" s="47"/>
      <c r="X347" s="125">
        <f t="shared" si="82"/>
        <v>0</v>
      </c>
      <c r="Y347" s="125">
        <f t="shared" si="90"/>
        <v>0</v>
      </c>
      <c r="Z347" s="153">
        <f t="shared" si="83"/>
        <v>0</v>
      </c>
      <c r="AA347" s="109"/>
    </row>
    <row r="348" spans="2:27" x14ac:dyDescent="0.25">
      <c r="B348" s="47"/>
      <c r="C348" s="47">
        <v>340</v>
      </c>
      <c r="D348" s="51">
        <v>31</v>
      </c>
      <c r="E348" s="51"/>
      <c r="F348" s="53">
        <v>5</v>
      </c>
      <c r="G348" s="44">
        <f t="shared" si="86"/>
        <v>6.7</v>
      </c>
      <c r="K348" s="40">
        <v>35704</v>
      </c>
      <c r="L348" s="54" t="str">
        <f t="shared" si="84"/>
        <v>.</v>
      </c>
      <c r="M348" s="58">
        <f t="shared" si="85"/>
        <v>0</v>
      </c>
      <c r="N348" s="124">
        <f t="shared" si="92"/>
        <v>0</v>
      </c>
      <c r="O348" s="120">
        <f t="shared" si="80"/>
        <v>0</v>
      </c>
      <c r="P348" s="42"/>
      <c r="Q348" s="42">
        <f t="shared" si="93"/>
        <v>0</v>
      </c>
      <c r="R348" s="135">
        <f t="shared" si="87"/>
        <v>0</v>
      </c>
      <c r="S348" s="135">
        <f t="shared" si="88"/>
        <v>0</v>
      </c>
      <c r="T348" s="121">
        <f t="shared" si="81"/>
        <v>0</v>
      </c>
      <c r="U348" s="132">
        <f t="shared" si="89"/>
        <v>0</v>
      </c>
      <c r="V348" s="121">
        <f t="shared" si="91"/>
        <v>0</v>
      </c>
      <c r="W348" s="47"/>
      <c r="X348" s="125">
        <f t="shared" si="82"/>
        <v>0</v>
      </c>
      <c r="Y348" s="125">
        <f t="shared" si="90"/>
        <v>0</v>
      </c>
      <c r="Z348" s="153">
        <f t="shared" si="83"/>
        <v>0</v>
      </c>
      <c r="AA348" s="109"/>
    </row>
    <row r="349" spans="2:27" x14ac:dyDescent="0.25">
      <c r="B349" s="47"/>
      <c r="C349" s="51">
        <v>341</v>
      </c>
      <c r="D349" s="51">
        <v>30</v>
      </c>
      <c r="E349" s="51"/>
      <c r="F349" s="53">
        <v>5</v>
      </c>
      <c r="G349" s="44">
        <f t="shared" si="86"/>
        <v>6.7</v>
      </c>
      <c r="K349" s="40">
        <v>35735</v>
      </c>
      <c r="L349" s="54" t="str">
        <f t="shared" si="84"/>
        <v>.</v>
      </c>
      <c r="M349" s="58">
        <f t="shared" si="85"/>
        <v>0</v>
      </c>
      <c r="N349" s="124">
        <f t="shared" si="92"/>
        <v>0</v>
      </c>
      <c r="O349" s="120">
        <f t="shared" si="80"/>
        <v>0</v>
      </c>
      <c r="P349" s="42"/>
      <c r="Q349" s="42">
        <f t="shared" si="93"/>
        <v>0</v>
      </c>
      <c r="R349" s="135">
        <f t="shared" si="87"/>
        <v>0</v>
      </c>
      <c r="S349" s="135">
        <f t="shared" si="88"/>
        <v>0</v>
      </c>
      <c r="T349" s="121">
        <f t="shared" si="81"/>
        <v>0</v>
      </c>
      <c r="U349" s="132">
        <f t="shared" si="89"/>
        <v>0</v>
      </c>
      <c r="V349" s="121">
        <f t="shared" si="91"/>
        <v>0</v>
      </c>
      <c r="W349" s="47"/>
      <c r="X349" s="125">
        <f t="shared" si="82"/>
        <v>0</v>
      </c>
      <c r="Y349" s="125">
        <f t="shared" si="90"/>
        <v>0</v>
      </c>
      <c r="Z349" s="153">
        <f t="shared" si="83"/>
        <v>0</v>
      </c>
      <c r="AA349" s="109"/>
    </row>
    <row r="350" spans="2:27" x14ac:dyDescent="0.25">
      <c r="B350" s="47"/>
      <c r="C350" s="51">
        <v>342</v>
      </c>
      <c r="D350" s="51">
        <v>31</v>
      </c>
      <c r="E350" s="51"/>
      <c r="F350" s="53">
        <v>5</v>
      </c>
      <c r="G350" s="44">
        <f t="shared" si="86"/>
        <v>6.7</v>
      </c>
      <c r="I350" s="96">
        <f>SUM(G339:G350)/12</f>
        <v>7.1850000000000014</v>
      </c>
      <c r="K350" s="40">
        <v>35765</v>
      </c>
      <c r="L350" s="54" t="str">
        <f t="shared" si="84"/>
        <v>.</v>
      </c>
      <c r="M350" s="58">
        <f t="shared" si="85"/>
        <v>0</v>
      </c>
      <c r="N350" s="124">
        <f t="shared" si="92"/>
        <v>0</v>
      </c>
      <c r="O350" s="120">
        <f t="shared" si="80"/>
        <v>0</v>
      </c>
      <c r="P350" s="42"/>
      <c r="Q350" s="42">
        <f t="shared" si="93"/>
        <v>0</v>
      </c>
      <c r="R350" s="135">
        <f t="shared" si="87"/>
        <v>0</v>
      </c>
      <c r="S350" s="135">
        <f t="shared" si="88"/>
        <v>0</v>
      </c>
      <c r="T350" s="121">
        <f t="shared" si="81"/>
        <v>0</v>
      </c>
      <c r="U350" s="132">
        <f t="shared" si="89"/>
        <v>0</v>
      </c>
      <c r="V350" s="121">
        <f t="shared" si="91"/>
        <v>0</v>
      </c>
      <c r="W350" s="47"/>
      <c r="X350" s="125">
        <f t="shared" si="82"/>
        <v>0</v>
      </c>
      <c r="Y350" s="125">
        <f t="shared" si="90"/>
        <v>0</v>
      </c>
      <c r="Z350" s="153">
        <f t="shared" si="83"/>
        <v>0</v>
      </c>
      <c r="AA350" s="109"/>
    </row>
    <row r="351" spans="2:27" x14ac:dyDescent="0.25">
      <c r="B351" s="47"/>
      <c r="C351" s="47">
        <v>343</v>
      </c>
      <c r="D351" s="51">
        <v>31</v>
      </c>
      <c r="E351" s="51"/>
      <c r="F351" s="53">
        <v>5</v>
      </c>
      <c r="G351" s="44">
        <f t="shared" si="86"/>
        <v>6.7</v>
      </c>
      <c r="H351" s="39">
        <f>H339+1</f>
        <v>1998</v>
      </c>
      <c r="I351" s="97"/>
      <c r="K351" s="40">
        <v>35796</v>
      </c>
      <c r="L351" s="54" t="str">
        <f t="shared" si="84"/>
        <v>.</v>
      </c>
      <c r="M351" s="58">
        <f t="shared" si="85"/>
        <v>0</v>
      </c>
      <c r="N351" s="124">
        <f t="shared" si="92"/>
        <v>0</v>
      </c>
      <c r="O351" s="120">
        <f t="shared" ref="O351:O414" si="94">IF(M351+N351&gt;0,(M351+N351)*G351/100/365*D351,0)</f>
        <v>0</v>
      </c>
      <c r="P351" s="42"/>
      <c r="Q351" s="42">
        <f t="shared" si="93"/>
        <v>0</v>
      </c>
      <c r="R351" s="135">
        <f t="shared" si="87"/>
        <v>0</v>
      </c>
      <c r="S351" s="135">
        <f t="shared" si="88"/>
        <v>0</v>
      </c>
      <c r="T351" s="121">
        <f t="shared" ref="T351:T414" si="95">IF(S351&lt;$F$4,S351,$F$4)</f>
        <v>0</v>
      </c>
      <c r="U351" s="132">
        <f t="shared" si="89"/>
        <v>0</v>
      </c>
      <c r="V351" s="121">
        <f t="shared" si="91"/>
        <v>0</v>
      </c>
      <c r="W351" s="47"/>
      <c r="X351" s="125">
        <f t="shared" si="82"/>
        <v>0</v>
      </c>
      <c r="Y351" s="125">
        <f t="shared" si="90"/>
        <v>0</v>
      </c>
      <c r="Z351" s="153">
        <f t="shared" si="83"/>
        <v>0</v>
      </c>
      <c r="AA351" s="109"/>
    </row>
    <row r="352" spans="2:27" x14ac:dyDescent="0.25">
      <c r="B352" s="47"/>
      <c r="C352" s="51">
        <v>344</v>
      </c>
      <c r="D352" s="51">
        <v>28.25</v>
      </c>
      <c r="E352" s="51"/>
      <c r="F352" s="53">
        <v>5</v>
      </c>
      <c r="G352" s="44">
        <f t="shared" si="86"/>
        <v>6.7</v>
      </c>
      <c r="K352" s="40">
        <v>35827</v>
      </c>
      <c r="L352" s="54" t="str">
        <f t="shared" si="84"/>
        <v>.</v>
      </c>
      <c r="M352" s="58">
        <f t="shared" si="85"/>
        <v>0</v>
      </c>
      <c r="N352" s="124">
        <f t="shared" si="92"/>
        <v>0</v>
      </c>
      <c r="O352" s="120">
        <f t="shared" si="94"/>
        <v>0</v>
      </c>
      <c r="P352" s="42"/>
      <c r="Q352" s="42">
        <f t="shared" si="93"/>
        <v>0</v>
      </c>
      <c r="R352" s="135">
        <f t="shared" si="87"/>
        <v>0</v>
      </c>
      <c r="S352" s="135">
        <f t="shared" si="88"/>
        <v>0</v>
      </c>
      <c r="T352" s="121">
        <f t="shared" si="95"/>
        <v>0</v>
      </c>
      <c r="U352" s="132">
        <f t="shared" si="89"/>
        <v>0</v>
      </c>
      <c r="V352" s="121">
        <f t="shared" si="91"/>
        <v>0</v>
      </c>
      <c r="W352" s="47"/>
      <c r="X352" s="125">
        <f t="shared" ref="X352:X415" si="96">IF(V352&gt;0,X351+1,0)</f>
        <v>0</v>
      </c>
      <c r="Y352" s="125">
        <f t="shared" si="90"/>
        <v>0</v>
      </c>
      <c r="Z352" s="153">
        <f t="shared" si="83"/>
        <v>0</v>
      </c>
      <c r="AA352" s="109"/>
    </row>
    <row r="353" spans="2:27" x14ac:dyDescent="0.25">
      <c r="B353" s="47"/>
      <c r="C353" s="51">
        <v>345</v>
      </c>
      <c r="D353" s="51">
        <v>31</v>
      </c>
      <c r="E353" s="51"/>
      <c r="F353" s="53">
        <v>5</v>
      </c>
      <c r="G353" s="44">
        <f t="shared" si="86"/>
        <v>6.7</v>
      </c>
      <c r="K353" s="40">
        <v>35855</v>
      </c>
      <c r="L353" s="54" t="str">
        <f t="shared" si="84"/>
        <v>.</v>
      </c>
      <c r="M353" s="58">
        <f t="shared" si="85"/>
        <v>0</v>
      </c>
      <c r="N353" s="124">
        <f t="shared" si="92"/>
        <v>0</v>
      </c>
      <c r="O353" s="120">
        <f t="shared" si="94"/>
        <v>0</v>
      </c>
      <c r="P353" s="42"/>
      <c r="Q353" s="42">
        <f t="shared" si="93"/>
        <v>0</v>
      </c>
      <c r="R353" s="135">
        <f t="shared" si="87"/>
        <v>0</v>
      </c>
      <c r="S353" s="135">
        <f t="shared" si="88"/>
        <v>0</v>
      </c>
      <c r="T353" s="121">
        <f t="shared" si="95"/>
        <v>0</v>
      </c>
      <c r="U353" s="132">
        <f t="shared" si="89"/>
        <v>0</v>
      </c>
      <c r="V353" s="121">
        <f t="shared" si="91"/>
        <v>0</v>
      </c>
      <c r="W353" s="47"/>
      <c r="X353" s="125">
        <f t="shared" si="96"/>
        <v>0</v>
      </c>
      <c r="Y353" s="125">
        <f t="shared" si="90"/>
        <v>0</v>
      </c>
      <c r="Z353" s="153">
        <f t="shared" si="83"/>
        <v>0</v>
      </c>
      <c r="AA353" s="109"/>
    </row>
    <row r="354" spans="2:27" x14ac:dyDescent="0.25">
      <c r="B354" s="47"/>
      <c r="C354" s="47">
        <v>346</v>
      </c>
      <c r="D354" s="51">
        <v>30</v>
      </c>
      <c r="E354" s="51"/>
      <c r="F354" s="53">
        <v>5</v>
      </c>
      <c r="G354" s="44">
        <f t="shared" si="86"/>
        <v>6.7</v>
      </c>
      <c r="K354" s="40">
        <v>35886</v>
      </c>
      <c r="L354" s="54" t="str">
        <f t="shared" si="84"/>
        <v>.</v>
      </c>
      <c r="M354" s="58">
        <f t="shared" si="85"/>
        <v>0</v>
      </c>
      <c r="N354" s="124">
        <f t="shared" si="92"/>
        <v>0</v>
      </c>
      <c r="O354" s="120">
        <f t="shared" si="94"/>
        <v>0</v>
      </c>
      <c r="P354" s="42"/>
      <c r="Q354" s="42">
        <f t="shared" si="93"/>
        <v>0</v>
      </c>
      <c r="R354" s="135">
        <f t="shared" si="87"/>
        <v>0</v>
      </c>
      <c r="S354" s="135">
        <f t="shared" si="88"/>
        <v>0</v>
      </c>
      <c r="T354" s="121">
        <f t="shared" si="95"/>
        <v>0</v>
      </c>
      <c r="U354" s="132">
        <f t="shared" si="89"/>
        <v>0</v>
      </c>
      <c r="V354" s="121">
        <f t="shared" si="91"/>
        <v>0</v>
      </c>
      <c r="W354" s="47"/>
      <c r="X354" s="125">
        <f t="shared" si="96"/>
        <v>0</v>
      </c>
      <c r="Y354" s="125">
        <f t="shared" si="90"/>
        <v>0</v>
      </c>
      <c r="Z354" s="153">
        <f t="shared" si="83"/>
        <v>0</v>
      </c>
      <c r="AA354" s="109"/>
    </row>
    <row r="355" spans="2:27" x14ac:dyDescent="0.25">
      <c r="B355" s="47"/>
      <c r="C355" s="51">
        <v>347</v>
      </c>
      <c r="D355" s="51">
        <v>31</v>
      </c>
      <c r="E355" s="51"/>
      <c r="F355" s="53">
        <v>5</v>
      </c>
      <c r="G355" s="44">
        <f t="shared" si="86"/>
        <v>6.7</v>
      </c>
      <c r="K355" s="40">
        <v>35916</v>
      </c>
      <c r="L355" s="54" t="str">
        <f t="shared" si="84"/>
        <v>.</v>
      </c>
      <c r="M355" s="58">
        <f t="shared" si="85"/>
        <v>0</v>
      </c>
      <c r="N355" s="124">
        <f t="shared" si="92"/>
        <v>0</v>
      </c>
      <c r="O355" s="120">
        <f t="shared" si="94"/>
        <v>0</v>
      </c>
      <c r="P355" s="42"/>
      <c r="Q355" s="42">
        <f t="shared" si="93"/>
        <v>0</v>
      </c>
      <c r="R355" s="135">
        <f t="shared" si="87"/>
        <v>0</v>
      </c>
      <c r="S355" s="135">
        <f t="shared" si="88"/>
        <v>0</v>
      </c>
      <c r="T355" s="121">
        <f t="shared" si="95"/>
        <v>0</v>
      </c>
      <c r="U355" s="132">
        <f t="shared" si="89"/>
        <v>0</v>
      </c>
      <c r="V355" s="121">
        <f t="shared" si="91"/>
        <v>0</v>
      </c>
      <c r="W355" s="47"/>
      <c r="X355" s="125">
        <f t="shared" si="96"/>
        <v>0</v>
      </c>
      <c r="Y355" s="125">
        <f t="shared" si="90"/>
        <v>0</v>
      </c>
      <c r="Z355" s="153">
        <f t="shared" si="83"/>
        <v>0</v>
      </c>
      <c r="AA355" s="109"/>
    </row>
    <row r="356" spans="2:27" x14ac:dyDescent="0.25">
      <c r="B356" s="47"/>
      <c r="C356" s="51">
        <v>348</v>
      </c>
      <c r="D356" s="51">
        <v>30</v>
      </c>
      <c r="E356" s="51"/>
      <c r="F356" s="53">
        <v>5</v>
      </c>
      <c r="G356" s="44">
        <f t="shared" si="86"/>
        <v>6.7</v>
      </c>
      <c r="K356" s="40">
        <v>35947</v>
      </c>
      <c r="L356" s="54" t="str">
        <f t="shared" si="84"/>
        <v>.</v>
      </c>
      <c r="M356" s="58">
        <f t="shared" si="85"/>
        <v>0</v>
      </c>
      <c r="N356" s="124">
        <f t="shared" si="92"/>
        <v>0</v>
      </c>
      <c r="O356" s="120">
        <f t="shared" si="94"/>
        <v>0</v>
      </c>
      <c r="P356" s="115">
        <f>SUM(O345:O356)</f>
        <v>0</v>
      </c>
      <c r="Q356" s="42">
        <f t="shared" si="93"/>
        <v>0</v>
      </c>
      <c r="R356" s="135">
        <f t="shared" si="87"/>
        <v>0</v>
      </c>
      <c r="S356" s="135">
        <f t="shared" si="88"/>
        <v>0</v>
      </c>
      <c r="T356" s="121">
        <f t="shared" si="95"/>
        <v>0</v>
      </c>
      <c r="U356" s="132">
        <f t="shared" si="89"/>
        <v>0</v>
      </c>
      <c r="V356" s="121">
        <f t="shared" si="91"/>
        <v>0</v>
      </c>
      <c r="W356" s="47"/>
      <c r="X356" s="125">
        <f t="shared" si="96"/>
        <v>0</v>
      </c>
      <c r="Y356" s="125">
        <f t="shared" si="90"/>
        <v>0</v>
      </c>
      <c r="Z356" s="153">
        <f t="shared" si="83"/>
        <v>0</v>
      </c>
      <c r="AA356" s="109"/>
    </row>
    <row r="357" spans="2:27" x14ac:dyDescent="0.25">
      <c r="B357" s="47">
        <f>B345+1</f>
        <v>30</v>
      </c>
      <c r="C357" s="47">
        <v>349</v>
      </c>
      <c r="D357" s="51">
        <v>31</v>
      </c>
      <c r="E357" s="51"/>
      <c r="F357" s="53">
        <v>5</v>
      </c>
      <c r="G357" s="44">
        <f t="shared" si="86"/>
        <v>6.7</v>
      </c>
      <c r="K357" s="40">
        <v>35977</v>
      </c>
      <c r="L357" s="54" t="str">
        <f t="shared" si="84"/>
        <v>.</v>
      </c>
      <c r="M357" s="58">
        <f t="shared" si="85"/>
        <v>0</v>
      </c>
      <c r="N357" s="124">
        <f t="shared" si="92"/>
        <v>0</v>
      </c>
      <c r="O357" s="120">
        <f t="shared" si="94"/>
        <v>0</v>
      </c>
      <c r="P357" s="42"/>
      <c r="Q357" s="42">
        <f t="shared" si="93"/>
        <v>0</v>
      </c>
      <c r="R357" s="135">
        <f t="shared" si="87"/>
        <v>0</v>
      </c>
      <c r="S357" s="135">
        <f t="shared" si="88"/>
        <v>0</v>
      </c>
      <c r="T357" s="121">
        <f t="shared" si="95"/>
        <v>0</v>
      </c>
      <c r="U357" s="132">
        <f t="shared" si="89"/>
        <v>0</v>
      </c>
      <c r="V357" s="121">
        <f t="shared" si="91"/>
        <v>0</v>
      </c>
      <c r="W357" s="47"/>
      <c r="X357" s="125">
        <f t="shared" si="96"/>
        <v>0</v>
      </c>
      <c r="Y357" s="125">
        <f t="shared" si="90"/>
        <v>0</v>
      </c>
      <c r="Z357" s="153">
        <f t="shared" si="83"/>
        <v>0</v>
      </c>
      <c r="AA357" s="109"/>
    </row>
    <row r="358" spans="2:27" x14ac:dyDescent="0.25">
      <c r="B358" s="47"/>
      <c r="C358" s="51">
        <v>350</v>
      </c>
      <c r="D358" s="51">
        <v>31</v>
      </c>
      <c r="E358" s="51"/>
      <c r="F358" s="53">
        <v>5</v>
      </c>
      <c r="G358" s="44">
        <f t="shared" si="86"/>
        <v>6.7</v>
      </c>
      <c r="K358" s="40">
        <v>36008</v>
      </c>
      <c r="L358" s="54" t="str">
        <f t="shared" si="84"/>
        <v>.</v>
      </c>
      <c r="M358" s="58">
        <f t="shared" si="85"/>
        <v>0</v>
      </c>
      <c r="N358" s="124">
        <f t="shared" si="92"/>
        <v>0</v>
      </c>
      <c r="O358" s="120">
        <f t="shared" si="94"/>
        <v>0</v>
      </c>
      <c r="P358" s="42"/>
      <c r="Q358" s="42">
        <f t="shared" si="93"/>
        <v>0</v>
      </c>
      <c r="R358" s="135">
        <f t="shared" si="87"/>
        <v>0</v>
      </c>
      <c r="S358" s="135">
        <f t="shared" si="88"/>
        <v>0</v>
      </c>
      <c r="T358" s="121">
        <f t="shared" si="95"/>
        <v>0</v>
      </c>
      <c r="U358" s="132">
        <f t="shared" si="89"/>
        <v>0</v>
      </c>
      <c r="V358" s="121">
        <f t="shared" si="91"/>
        <v>0</v>
      </c>
      <c r="W358" s="47"/>
      <c r="X358" s="125">
        <f t="shared" si="96"/>
        <v>0</v>
      </c>
      <c r="Y358" s="125">
        <f t="shared" si="90"/>
        <v>0</v>
      </c>
      <c r="Z358" s="153">
        <f t="shared" si="83"/>
        <v>0</v>
      </c>
      <c r="AA358" s="109"/>
    </row>
    <row r="359" spans="2:27" x14ac:dyDescent="0.25">
      <c r="B359" s="47"/>
      <c r="C359" s="51">
        <v>351</v>
      </c>
      <c r="D359" s="51">
        <v>30</v>
      </c>
      <c r="E359" s="51"/>
      <c r="F359" s="53">
        <v>5</v>
      </c>
      <c r="G359" s="44">
        <f t="shared" si="86"/>
        <v>6.7</v>
      </c>
      <c r="K359" s="40">
        <v>36039</v>
      </c>
      <c r="L359" s="54" t="str">
        <f t="shared" si="84"/>
        <v>.</v>
      </c>
      <c r="M359" s="58">
        <f t="shared" si="85"/>
        <v>0</v>
      </c>
      <c r="N359" s="124">
        <f t="shared" si="92"/>
        <v>0</v>
      </c>
      <c r="O359" s="120">
        <f t="shared" si="94"/>
        <v>0</v>
      </c>
      <c r="P359" s="42"/>
      <c r="Q359" s="42">
        <f t="shared" si="93"/>
        <v>0</v>
      </c>
      <c r="R359" s="135">
        <f t="shared" si="87"/>
        <v>0</v>
      </c>
      <c r="S359" s="135">
        <f t="shared" si="88"/>
        <v>0</v>
      </c>
      <c r="T359" s="121">
        <f t="shared" si="95"/>
        <v>0</v>
      </c>
      <c r="U359" s="132">
        <f t="shared" si="89"/>
        <v>0</v>
      </c>
      <c r="V359" s="121">
        <f t="shared" si="91"/>
        <v>0</v>
      </c>
      <c r="W359" s="47"/>
      <c r="X359" s="125">
        <f t="shared" si="96"/>
        <v>0</v>
      </c>
      <c r="Y359" s="125">
        <f t="shared" si="90"/>
        <v>0</v>
      </c>
      <c r="Z359" s="153">
        <f t="shared" si="83"/>
        <v>0</v>
      </c>
      <c r="AA359" s="109"/>
    </row>
    <row r="360" spans="2:27" x14ac:dyDescent="0.25">
      <c r="B360" s="47"/>
      <c r="C360" s="47">
        <v>352</v>
      </c>
      <c r="D360" s="51">
        <v>31</v>
      </c>
      <c r="E360" s="51"/>
      <c r="F360" s="53">
        <v>5</v>
      </c>
      <c r="G360" s="44">
        <f t="shared" si="86"/>
        <v>6.7</v>
      </c>
      <c r="K360" s="40">
        <v>36069</v>
      </c>
      <c r="L360" s="54" t="str">
        <f t="shared" si="84"/>
        <v>.</v>
      </c>
      <c r="M360" s="58">
        <f t="shared" si="85"/>
        <v>0</v>
      </c>
      <c r="N360" s="124">
        <f t="shared" si="92"/>
        <v>0</v>
      </c>
      <c r="O360" s="120">
        <f t="shared" si="94"/>
        <v>0</v>
      </c>
      <c r="P360" s="42"/>
      <c r="Q360" s="42">
        <f t="shared" si="93"/>
        <v>0</v>
      </c>
      <c r="R360" s="135">
        <f t="shared" si="87"/>
        <v>0</v>
      </c>
      <c r="S360" s="135">
        <f t="shared" si="88"/>
        <v>0</v>
      </c>
      <c r="T360" s="121">
        <f t="shared" si="95"/>
        <v>0</v>
      </c>
      <c r="U360" s="132">
        <f t="shared" si="89"/>
        <v>0</v>
      </c>
      <c r="V360" s="121">
        <f t="shared" si="91"/>
        <v>0</v>
      </c>
      <c r="W360" s="47"/>
      <c r="X360" s="125">
        <f t="shared" si="96"/>
        <v>0</v>
      </c>
      <c r="Y360" s="125">
        <f t="shared" si="90"/>
        <v>0</v>
      </c>
      <c r="Z360" s="153">
        <f t="shared" si="83"/>
        <v>0</v>
      </c>
      <c r="AA360" s="109"/>
    </row>
    <row r="361" spans="2:27" x14ac:dyDescent="0.25">
      <c r="B361" s="47"/>
      <c r="C361" s="51">
        <v>353</v>
      </c>
      <c r="D361" s="51">
        <v>30</v>
      </c>
      <c r="E361" s="51"/>
      <c r="F361" s="53">
        <v>5</v>
      </c>
      <c r="G361" s="44">
        <f t="shared" si="86"/>
        <v>6.7</v>
      </c>
      <c r="K361" s="40">
        <v>36100</v>
      </c>
      <c r="L361" s="54" t="str">
        <f t="shared" si="84"/>
        <v>.</v>
      </c>
      <c r="M361" s="58">
        <f t="shared" si="85"/>
        <v>0</v>
      </c>
      <c r="N361" s="124">
        <f t="shared" si="92"/>
        <v>0</v>
      </c>
      <c r="O361" s="120">
        <f t="shared" si="94"/>
        <v>0</v>
      </c>
      <c r="P361" s="42"/>
      <c r="Q361" s="42">
        <f t="shared" si="93"/>
        <v>0</v>
      </c>
      <c r="R361" s="135">
        <f t="shared" si="87"/>
        <v>0</v>
      </c>
      <c r="S361" s="135">
        <f t="shared" si="88"/>
        <v>0</v>
      </c>
      <c r="T361" s="121">
        <f t="shared" si="95"/>
        <v>0</v>
      </c>
      <c r="U361" s="132">
        <f t="shared" si="89"/>
        <v>0</v>
      </c>
      <c r="V361" s="121">
        <f t="shared" si="91"/>
        <v>0</v>
      </c>
      <c r="W361" s="47"/>
      <c r="X361" s="125">
        <f t="shared" si="96"/>
        <v>0</v>
      </c>
      <c r="Y361" s="125">
        <f t="shared" si="90"/>
        <v>0</v>
      </c>
      <c r="Z361" s="153">
        <f t="shared" si="83"/>
        <v>0</v>
      </c>
      <c r="AA361" s="109"/>
    </row>
    <row r="362" spans="2:27" x14ac:dyDescent="0.25">
      <c r="B362" s="47"/>
      <c r="C362" s="51">
        <v>354</v>
      </c>
      <c r="D362" s="51">
        <v>31</v>
      </c>
      <c r="E362" s="51"/>
      <c r="F362" s="53">
        <v>4.76</v>
      </c>
      <c r="G362" s="44">
        <f t="shared" si="86"/>
        <v>6.46</v>
      </c>
      <c r="I362" s="96">
        <f>SUM(G351:G362)/12</f>
        <v>6.6800000000000006</v>
      </c>
      <c r="K362" s="40">
        <v>36130</v>
      </c>
      <c r="L362" s="54" t="str">
        <f t="shared" si="84"/>
        <v>.</v>
      </c>
      <c r="M362" s="58">
        <f t="shared" si="85"/>
        <v>0</v>
      </c>
      <c r="N362" s="124">
        <f t="shared" si="92"/>
        <v>0</v>
      </c>
      <c r="O362" s="120">
        <f t="shared" si="94"/>
        <v>0</v>
      </c>
      <c r="P362" s="42"/>
      <c r="Q362" s="42">
        <f t="shared" si="93"/>
        <v>0</v>
      </c>
      <c r="R362" s="135">
        <f t="shared" si="87"/>
        <v>0</v>
      </c>
      <c r="S362" s="135">
        <f t="shared" si="88"/>
        <v>0</v>
      </c>
      <c r="T362" s="121">
        <f t="shared" si="95"/>
        <v>0</v>
      </c>
      <c r="U362" s="132">
        <f t="shared" si="89"/>
        <v>0</v>
      </c>
      <c r="V362" s="121">
        <f t="shared" si="91"/>
        <v>0</v>
      </c>
      <c r="W362" s="47"/>
      <c r="X362" s="125">
        <f t="shared" si="96"/>
        <v>0</v>
      </c>
      <c r="Y362" s="125">
        <f t="shared" si="90"/>
        <v>0</v>
      </c>
      <c r="Z362" s="153">
        <f t="shared" si="83"/>
        <v>0</v>
      </c>
      <c r="AA362" s="109"/>
    </row>
    <row r="363" spans="2:27" x14ac:dyDescent="0.25">
      <c r="B363" s="47"/>
      <c r="C363" s="47">
        <v>355</v>
      </c>
      <c r="D363" s="51">
        <v>31</v>
      </c>
      <c r="E363" s="51"/>
      <c r="F363" s="53">
        <v>4.75</v>
      </c>
      <c r="G363" s="44">
        <f t="shared" si="86"/>
        <v>6.45</v>
      </c>
      <c r="H363" s="39">
        <f>H351+1</f>
        <v>1999</v>
      </c>
      <c r="K363" s="40">
        <v>36161</v>
      </c>
      <c r="L363" s="54" t="str">
        <f t="shared" si="84"/>
        <v>.</v>
      </c>
      <c r="M363" s="58">
        <f t="shared" si="85"/>
        <v>0</v>
      </c>
      <c r="N363" s="124">
        <f t="shared" si="92"/>
        <v>0</v>
      </c>
      <c r="O363" s="120">
        <f t="shared" si="94"/>
        <v>0</v>
      </c>
      <c r="P363" s="42"/>
      <c r="Q363" s="42">
        <f t="shared" si="93"/>
        <v>0</v>
      </c>
      <c r="R363" s="135">
        <f t="shared" si="87"/>
        <v>0</v>
      </c>
      <c r="S363" s="135">
        <f t="shared" si="88"/>
        <v>0</v>
      </c>
      <c r="T363" s="121">
        <f t="shared" si="95"/>
        <v>0</v>
      </c>
      <c r="U363" s="132">
        <f t="shared" si="89"/>
        <v>0</v>
      </c>
      <c r="V363" s="121">
        <f t="shared" si="91"/>
        <v>0</v>
      </c>
      <c r="W363" s="47"/>
      <c r="X363" s="125">
        <f t="shared" si="96"/>
        <v>0</v>
      </c>
      <c r="Y363" s="125">
        <f t="shared" si="90"/>
        <v>0</v>
      </c>
      <c r="Z363" s="153">
        <f t="shared" si="83"/>
        <v>0</v>
      </c>
      <c r="AA363" s="109"/>
    </row>
    <row r="364" spans="2:27" x14ac:dyDescent="0.25">
      <c r="B364" s="47"/>
      <c r="C364" s="51">
        <v>356</v>
      </c>
      <c r="D364" s="51">
        <v>28.25</v>
      </c>
      <c r="E364" s="51"/>
      <c r="F364" s="53">
        <v>4.75</v>
      </c>
      <c r="G364" s="44">
        <f t="shared" si="86"/>
        <v>6.45</v>
      </c>
      <c r="K364" s="40">
        <v>36192</v>
      </c>
      <c r="L364" s="54" t="str">
        <f t="shared" si="84"/>
        <v>.</v>
      </c>
      <c r="M364" s="58">
        <f t="shared" si="85"/>
        <v>0</v>
      </c>
      <c r="N364" s="124">
        <f t="shared" si="92"/>
        <v>0</v>
      </c>
      <c r="O364" s="120">
        <f t="shared" si="94"/>
        <v>0</v>
      </c>
      <c r="P364" s="42"/>
      <c r="Q364" s="42">
        <f t="shared" si="93"/>
        <v>0</v>
      </c>
      <c r="R364" s="135">
        <f t="shared" si="87"/>
        <v>0</v>
      </c>
      <c r="S364" s="135">
        <f t="shared" si="88"/>
        <v>0</v>
      </c>
      <c r="T364" s="121">
        <f t="shared" si="95"/>
        <v>0</v>
      </c>
      <c r="U364" s="132">
        <f t="shared" si="89"/>
        <v>0</v>
      </c>
      <c r="V364" s="121">
        <f t="shared" si="91"/>
        <v>0</v>
      </c>
      <c r="W364" s="47"/>
      <c r="X364" s="125">
        <f t="shared" si="96"/>
        <v>0</v>
      </c>
      <c r="Y364" s="125">
        <f t="shared" si="90"/>
        <v>0</v>
      </c>
      <c r="Z364" s="153">
        <f t="shared" si="83"/>
        <v>0</v>
      </c>
      <c r="AA364" s="109"/>
    </row>
    <row r="365" spans="2:27" x14ac:dyDescent="0.25">
      <c r="B365" s="47"/>
      <c r="C365" s="51">
        <v>357</v>
      </c>
      <c r="D365" s="51">
        <v>31</v>
      </c>
      <c r="E365" s="51"/>
      <c r="F365" s="53">
        <v>4.75</v>
      </c>
      <c r="G365" s="44">
        <f t="shared" si="86"/>
        <v>6.45</v>
      </c>
      <c r="K365" s="40">
        <v>36220</v>
      </c>
      <c r="L365" s="54" t="str">
        <f t="shared" si="84"/>
        <v>.</v>
      </c>
      <c r="M365" s="58">
        <f t="shared" si="85"/>
        <v>0</v>
      </c>
      <c r="N365" s="124">
        <f t="shared" si="92"/>
        <v>0</v>
      </c>
      <c r="O365" s="120">
        <f t="shared" si="94"/>
        <v>0</v>
      </c>
      <c r="P365" s="42"/>
      <c r="Q365" s="42">
        <f t="shared" si="93"/>
        <v>0</v>
      </c>
      <c r="R365" s="135">
        <f t="shared" si="87"/>
        <v>0</v>
      </c>
      <c r="S365" s="135">
        <f t="shared" si="88"/>
        <v>0</v>
      </c>
      <c r="T365" s="121">
        <f t="shared" si="95"/>
        <v>0</v>
      </c>
      <c r="U365" s="132">
        <f t="shared" si="89"/>
        <v>0</v>
      </c>
      <c r="V365" s="121">
        <f t="shared" si="91"/>
        <v>0</v>
      </c>
      <c r="W365" s="47"/>
      <c r="X365" s="125">
        <f t="shared" si="96"/>
        <v>0</v>
      </c>
      <c r="Y365" s="125">
        <f t="shared" si="90"/>
        <v>0</v>
      </c>
      <c r="Z365" s="153">
        <f t="shared" si="83"/>
        <v>0</v>
      </c>
      <c r="AA365" s="109"/>
    </row>
    <row r="366" spans="2:27" x14ac:dyDescent="0.25">
      <c r="B366" s="47"/>
      <c r="C366" s="47">
        <v>358</v>
      </c>
      <c r="D366" s="51">
        <v>30</v>
      </c>
      <c r="E366" s="51"/>
      <c r="F366" s="53">
        <v>4.75</v>
      </c>
      <c r="G366" s="44">
        <f t="shared" si="86"/>
        <v>6.45</v>
      </c>
      <c r="K366" s="40">
        <v>36251</v>
      </c>
      <c r="L366" s="54" t="str">
        <f t="shared" si="84"/>
        <v>.</v>
      </c>
      <c r="M366" s="58">
        <f t="shared" si="85"/>
        <v>0</v>
      </c>
      <c r="N366" s="124">
        <f t="shared" si="92"/>
        <v>0</v>
      </c>
      <c r="O366" s="120">
        <f t="shared" si="94"/>
        <v>0</v>
      </c>
      <c r="P366" s="42"/>
      <c r="Q366" s="42">
        <f t="shared" si="93"/>
        <v>0</v>
      </c>
      <c r="R366" s="135">
        <f t="shared" si="87"/>
        <v>0</v>
      </c>
      <c r="S366" s="135">
        <f t="shared" si="88"/>
        <v>0</v>
      </c>
      <c r="T366" s="121">
        <f t="shared" si="95"/>
        <v>0</v>
      </c>
      <c r="U366" s="132">
        <f t="shared" si="89"/>
        <v>0</v>
      </c>
      <c r="V366" s="121">
        <f t="shared" si="91"/>
        <v>0</v>
      </c>
      <c r="W366" s="47"/>
      <c r="X366" s="125">
        <f t="shared" si="96"/>
        <v>0</v>
      </c>
      <c r="Y366" s="125">
        <f t="shared" si="90"/>
        <v>0</v>
      </c>
      <c r="Z366" s="153">
        <f t="shared" si="83"/>
        <v>0</v>
      </c>
      <c r="AA366" s="109"/>
    </row>
    <row r="367" spans="2:27" x14ac:dyDescent="0.25">
      <c r="B367" s="47"/>
      <c r="C367" s="51">
        <v>359</v>
      </c>
      <c r="D367" s="51">
        <v>31</v>
      </c>
      <c r="E367" s="51"/>
      <c r="F367" s="53">
        <v>4.75</v>
      </c>
      <c r="G367" s="44">
        <f t="shared" si="86"/>
        <v>6.45</v>
      </c>
      <c r="K367" s="40">
        <v>36281</v>
      </c>
      <c r="L367" s="54" t="str">
        <f t="shared" si="84"/>
        <v>.</v>
      </c>
      <c r="M367" s="58">
        <f t="shared" si="85"/>
        <v>0</v>
      </c>
      <c r="N367" s="124">
        <f t="shared" si="92"/>
        <v>0</v>
      </c>
      <c r="O367" s="120">
        <f t="shared" si="94"/>
        <v>0</v>
      </c>
      <c r="P367" s="42"/>
      <c r="Q367" s="42">
        <f t="shared" si="93"/>
        <v>0</v>
      </c>
      <c r="R367" s="135">
        <f t="shared" si="87"/>
        <v>0</v>
      </c>
      <c r="S367" s="135">
        <f t="shared" si="88"/>
        <v>0</v>
      </c>
      <c r="T367" s="121">
        <f t="shared" si="95"/>
        <v>0</v>
      </c>
      <c r="U367" s="132">
        <f t="shared" si="89"/>
        <v>0</v>
      </c>
      <c r="V367" s="121">
        <f t="shared" si="91"/>
        <v>0</v>
      </c>
      <c r="W367" s="47"/>
      <c r="X367" s="125">
        <f t="shared" si="96"/>
        <v>0</v>
      </c>
      <c r="Y367" s="125">
        <f t="shared" si="90"/>
        <v>0</v>
      </c>
      <c r="Z367" s="153">
        <f t="shared" si="83"/>
        <v>0</v>
      </c>
      <c r="AA367" s="109"/>
    </row>
    <row r="368" spans="2:27" x14ac:dyDescent="0.25">
      <c r="B368" s="47"/>
      <c r="C368" s="51">
        <v>360</v>
      </c>
      <c r="D368" s="51">
        <v>30</v>
      </c>
      <c r="E368" s="51"/>
      <c r="F368" s="53">
        <v>4.75</v>
      </c>
      <c r="G368" s="44">
        <f t="shared" si="86"/>
        <v>6.45</v>
      </c>
      <c r="K368" s="40">
        <v>36312</v>
      </c>
      <c r="L368" s="54" t="str">
        <f t="shared" si="84"/>
        <v>.</v>
      </c>
      <c r="M368" s="58">
        <f t="shared" si="85"/>
        <v>0</v>
      </c>
      <c r="N368" s="124">
        <f t="shared" si="92"/>
        <v>0</v>
      </c>
      <c r="O368" s="120">
        <f t="shared" si="94"/>
        <v>0</v>
      </c>
      <c r="P368" s="115">
        <f>SUM(O357:O368)</f>
        <v>0</v>
      </c>
      <c r="Q368" s="42">
        <f t="shared" si="93"/>
        <v>0</v>
      </c>
      <c r="R368" s="135">
        <f t="shared" si="87"/>
        <v>0</v>
      </c>
      <c r="S368" s="135">
        <f t="shared" si="88"/>
        <v>0</v>
      </c>
      <c r="T368" s="121">
        <f t="shared" si="95"/>
        <v>0</v>
      </c>
      <c r="U368" s="132">
        <f t="shared" si="89"/>
        <v>0</v>
      </c>
      <c r="V368" s="121">
        <f t="shared" si="91"/>
        <v>0</v>
      </c>
      <c r="W368" s="47"/>
      <c r="X368" s="125">
        <f t="shared" si="96"/>
        <v>0</v>
      </c>
      <c r="Y368" s="125">
        <f t="shared" si="90"/>
        <v>0</v>
      </c>
      <c r="Z368" s="153">
        <f t="shared" si="83"/>
        <v>0</v>
      </c>
      <c r="AA368" s="109"/>
    </row>
    <row r="369" spans="2:27" x14ac:dyDescent="0.25">
      <c r="B369" s="47">
        <f>B357+1</f>
        <v>31</v>
      </c>
      <c r="C369" s="47">
        <v>361</v>
      </c>
      <c r="D369" s="51">
        <v>31</v>
      </c>
      <c r="E369" s="51"/>
      <c r="F369" s="53">
        <v>4.75</v>
      </c>
      <c r="G369" s="44">
        <f t="shared" si="86"/>
        <v>6.45</v>
      </c>
      <c r="K369" s="40">
        <v>36342</v>
      </c>
      <c r="L369" s="54" t="str">
        <f t="shared" si="84"/>
        <v>.</v>
      </c>
      <c r="M369" s="58">
        <f t="shared" si="85"/>
        <v>0</v>
      </c>
      <c r="N369" s="124">
        <f t="shared" si="92"/>
        <v>0</v>
      </c>
      <c r="O369" s="120">
        <f t="shared" si="94"/>
        <v>0</v>
      </c>
      <c r="P369" s="42"/>
      <c r="Q369" s="42">
        <f t="shared" si="93"/>
        <v>0</v>
      </c>
      <c r="R369" s="135">
        <f t="shared" si="87"/>
        <v>0</v>
      </c>
      <c r="S369" s="135">
        <f t="shared" si="88"/>
        <v>0</v>
      </c>
      <c r="T369" s="121">
        <f t="shared" si="95"/>
        <v>0</v>
      </c>
      <c r="U369" s="132">
        <f t="shared" si="89"/>
        <v>0</v>
      </c>
      <c r="V369" s="121">
        <f t="shared" si="91"/>
        <v>0</v>
      </c>
      <c r="W369" s="47"/>
      <c r="X369" s="125">
        <f t="shared" si="96"/>
        <v>0</v>
      </c>
      <c r="Y369" s="125">
        <f t="shared" si="90"/>
        <v>0</v>
      </c>
      <c r="Z369" s="153">
        <f t="shared" si="83"/>
        <v>0</v>
      </c>
      <c r="AA369" s="109"/>
    </row>
    <row r="370" spans="2:27" x14ac:dyDescent="0.25">
      <c r="B370" s="47"/>
      <c r="C370" s="51">
        <v>362</v>
      </c>
      <c r="D370" s="51">
        <v>31</v>
      </c>
      <c r="E370" s="51"/>
      <c r="F370" s="53">
        <v>4.75</v>
      </c>
      <c r="G370" s="44">
        <f t="shared" si="86"/>
        <v>6.45</v>
      </c>
      <c r="K370" s="40">
        <v>36373</v>
      </c>
      <c r="L370" s="54" t="str">
        <f t="shared" si="84"/>
        <v>.</v>
      </c>
      <c r="M370" s="58">
        <f t="shared" si="85"/>
        <v>0</v>
      </c>
      <c r="N370" s="124">
        <f t="shared" si="92"/>
        <v>0</v>
      </c>
      <c r="O370" s="120">
        <f t="shared" si="94"/>
        <v>0</v>
      </c>
      <c r="P370" s="42"/>
      <c r="Q370" s="42">
        <f t="shared" si="93"/>
        <v>0</v>
      </c>
      <c r="R370" s="135">
        <f t="shared" si="87"/>
        <v>0</v>
      </c>
      <c r="S370" s="135">
        <f t="shared" si="88"/>
        <v>0</v>
      </c>
      <c r="T370" s="121">
        <f t="shared" si="95"/>
        <v>0</v>
      </c>
      <c r="U370" s="132">
        <f t="shared" si="89"/>
        <v>0</v>
      </c>
      <c r="V370" s="121">
        <f t="shared" si="91"/>
        <v>0</v>
      </c>
      <c r="W370" s="47"/>
      <c r="X370" s="125">
        <f t="shared" si="96"/>
        <v>0</v>
      </c>
      <c r="Y370" s="125">
        <f t="shared" si="90"/>
        <v>0</v>
      </c>
      <c r="Z370" s="153">
        <f t="shared" si="83"/>
        <v>0</v>
      </c>
      <c r="AA370" s="109"/>
    </row>
    <row r="371" spans="2:27" x14ac:dyDescent="0.25">
      <c r="B371" s="47"/>
      <c r="C371" s="51">
        <v>363</v>
      </c>
      <c r="D371" s="51">
        <v>30</v>
      </c>
      <c r="E371" s="51"/>
      <c r="F371" s="53">
        <v>4.75</v>
      </c>
      <c r="G371" s="44">
        <f t="shared" si="86"/>
        <v>6.45</v>
      </c>
      <c r="K371" s="40">
        <v>36404</v>
      </c>
      <c r="L371" s="54" t="str">
        <f t="shared" si="84"/>
        <v>.</v>
      </c>
      <c r="M371" s="58">
        <f t="shared" si="85"/>
        <v>0</v>
      </c>
      <c r="N371" s="124">
        <f t="shared" si="92"/>
        <v>0</v>
      </c>
      <c r="O371" s="120">
        <f t="shared" si="94"/>
        <v>0</v>
      </c>
      <c r="P371" s="42"/>
      <c r="Q371" s="42">
        <f t="shared" si="93"/>
        <v>0</v>
      </c>
      <c r="R371" s="135">
        <f t="shared" si="87"/>
        <v>0</v>
      </c>
      <c r="S371" s="135">
        <f t="shared" si="88"/>
        <v>0</v>
      </c>
      <c r="T371" s="121">
        <f t="shared" si="95"/>
        <v>0</v>
      </c>
      <c r="U371" s="132">
        <f t="shared" si="89"/>
        <v>0</v>
      </c>
      <c r="V371" s="121">
        <f t="shared" si="91"/>
        <v>0</v>
      </c>
      <c r="W371" s="47"/>
      <c r="X371" s="125">
        <f t="shared" si="96"/>
        <v>0</v>
      </c>
      <c r="Y371" s="125">
        <f t="shared" si="90"/>
        <v>0</v>
      </c>
      <c r="Z371" s="153">
        <f t="shared" si="83"/>
        <v>0</v>
      </c>
      <c r="AA371" s="109"/>
    </row>
    <row r="372" spans="2:27" x14ac:dyDescent="0.25">
      <c r="B372" s="47"/>
      <c r="C372" s="47">
        <v>364</v>
      </c>
      <c r="D372" s="51">
        <v>31</v>
      </c>
      <c r="E372" s="51"/>
      <c r="F372" s="53">
        <v>4.75</v>
      </c>
      <c r="G372" s="44">
        <f t="shared" si="86"/>
        <v>6.45</v>
      </c>
      <c r="K372" s="40">
        <v>36434</v>
      </c>
      <c r="L372" s="54" t="str">
        <f t="shared" si="84"/>
        <v>.</v>
      </c>
      <c r="M372" s="58">
        <f t="shared" si="85"/>
        <v>0</v>
      </c>
      <c r="N372" s="124">
        <f t="shared" si="92"/>
        <v>0</v>
      </c>
      <c r="O372" s="120">
        <f t="shared" si="94"/>
        <v>0</v>
      </c>
      <c r="P372" s="42"/>
      <c r="Q372" s="42">
        <f t="shared" si="93"/>
        <v>0</v>
      </c>
      <c r="R372" s="135">
        <f t="shared" si="87"/>
        <v>0</v>
      </c>
      <c r="S372" s="135">
        <f t="shared" si="88"/>
        <v>0</v>
      </c>
      <c r="T372" s="121">
        <f t="shared" si="95"/>
        <v>0</v>
      </c>
      <c r="U372" s="132">
        <f t="shared" si="89"/>
        <v>0</v>
      </c>
      <c r="V372" s="121">
        <f t="shared" si="91"/>
        <v>0</v>
      </c>
      <c r="W372" s="47"/>
      <c r="X372" s="125">
        <f t="shared" si="96"/>
        <v>0</v>
      </c>
      <c r="Y372" s="125">
        <f t="shared" si="90"/>
        <v>0</v>
      </c>
      <c r="Z372" s="153">
        <f t="shared" si="83"/>
        <v>0</v>
      </c>
      <c r="AA372" s="109"/>
    </row>
    <row r="373" spans="2:27" x14ac:dyDescent="0.25">
      <c r="B373" s="47"/>
      <c r="C373" s="51">
        <v>365</v>
      </c>
      <c r="D373" s="51">
        <v>30</v>
      </c>
      <c r="E373" s="51"/>
      <c r="F373" s="53">
        <v>4.9800000000000004</v>
      </c>
      <c r="G373" s="44">
        <f t="shared" si="86"/>
        <v>6.6800000000000006</v>
      </c>
      <c r="K373" s="40">
        <v>36465</v>
      </c>
      <c r="L373" s="54" t="str">
        <f t="shared" si="84"/>
        <v>.</v>
      </c>
      <c r="M373" s="58">
        <f t="shared" si="85"/>
        <v>0</v>
      </c>
      <c r="N373" s="124">
        <f t="shared" si="92"/>
        <v>0</v>
      </c>
      <c r="O373" s="120">
        <f t="shared" si="94"/>
        <v>0</v>
      </c>
      <c r="P373" s="42"/>
      <c r="Q373" s="42">
        <f t="shared" si="93"/>
        <v>0</v>
      </c>
      <c r="R373" s="135">
        <f t="shared" si="87"/>
        <v>0</v>
      </c>
      <c r="S373" s="135">
        <f t="shared" si="88"/>
        <v>0</v>
      </c>
      <c r="T373" s="121">
        <f t="shared" si="95"/>
        <v>0</v>
      </c>
      <c r="U373" s="132">
        <f t="shared" si="89"/>
        <v>0</v>
      </c>
      <c r="V373" s="121">
        <f t="shared" si="91"/>
        <v>0</v>
      </c>
      <c r="W373" s="47"/>
      <c r="X373" s="125">
        <f t="shared" si="96"/>
        <v>0</v>
      </c>
      <c r="Y373" s="125">
        <f t="shared" si="90"/>
        <v>0</v>
      </c>
      <c r="Z373" s="153">
        <f t="shared" si="83"/>
        <v>0</v>
      </c>
      <c r="AA373" s="109"/>
    </row>
    <row r="374" spans="2:27" x14ac:dyDescent="0.25">
      <c r="B374" s="47"/>
      <c r="C374" s="51">
        <v>366</v>
      </c>
      <c r="D374" s="51">
        <v>31</v>
      </c>
      <c r="E374" s="51"/>
      <c r="F374" s="53">
        <v>5</v>
      </c>
      <c r="G374" s="44">
        <f t="shared" si="86"/>
        <v>6.7</v>
      </c>
      <c r="I374" s="96">
        <f>SUM(G363:G374)/12</f>
        <v>6.490000000000002</v>
      </c>
      <c r="K374" s="40">
        <v>36495</v>
      </c>
      <c r="L374" s="54" t="str">
        <f t="shared" si="84"/>
        <v>.</v>
      </c>
      <c r="M374" s="58">
        <f t="shared" si="85"/>
        <v>0</v>
      </c>
      <c r="N374" s="124">
        <f t="shared" si="92"/>
        <v>0</v>
      </c>
      <c r="O374" s="120">
        <f t="shared" si="94"/>
        <v>0</v>
      </c>
      <c r="P374" s="42"/>
      <c r="Q374" s="42">
        <f t="shared" si="93"/>
        <v>0</v>
      </c>
      <c r="R374" s="135">
        <f t="shared" si="87"/>
        <v>0</v>
      </c>
      <c r="S374" s="135">
        <f t="shared" si="88"/>
        <v>0</v>
      </c>
      <c r="T374" s="121">
        <f t="shared" si="95"/>
        <v>0</v>
      </c>
      <c r="U374" s="132">
        <f t="shared" si="89"/>
        <v>0</v>
      </c>
      <c r="V374" s="121">
        <f t="shared" si="91"/>
        <v>0</v>
      </c>
      <c r="W374" s="47"/>
      <c r="X374" s="125">
        <f t="shared" si="96"/>
        <v>0</v>
      </c>
      <c r="Y374" s="125">
        <f t="shared" si="90"/>
        <v>0</v>
      </c>
      <c r="Z374" s="153">
        <f t="shared" si="83"/>
        <v>0</v>
      </c>
      <c r="AA374" s="109"/>
    </row>
    <row r="375" spans="2:27" x14ac:dyDescent="0.25">
      <c r="B375" s="47"/>
      <c r="C375" s="47">
        <v>367</v>
      </c>
      <c r="D375" s="51">
        <v>31</v>
      </c>
      <c r="E375" s="51"/>
      <c r="F375" s="53">
        <v>5</v>
      </c>
      <c r="G375" s="44">
        <f t="shared" si="86"/>
        <v>6.7</v>
      </c>
      <c r="H375" s="39">
        <f>H363+1</f>
        <v>2000</v>
      </c>
      <c r="K375" s="40">
        <v>36526</v>
      </c>
      <c r="L375" s="54" t="str">
        <f t="shared" si="84"/>
        <v>.</v>
      </c>
      <c r="M375" s="58">
        <f t="shared" si="85"/>
        <v>0</v>
      </c>
      <c r="N375" s="124">
        <f t="shared" si="92"/>
        <v>0</v>
      </c>
      <c r="O375" s="120">
        <f t="shared" si="94"/>
        <v>0</v>
      </c>
      <c r="P375" s="42"/>
      <c r="Q375" s="42">
        <f t="shared" si="93"/>
        <v>0</v>
      </c>
      <c r="R375" s="135">
        <f t="shared" si="87"/>
        <v>0</v>
      </c>
      <c r="S375" s="135">
        <f t="shared" si="88"/>
        <v>0</v>
      </c>
      <c r="T375" s="121">
        <f t="shared" si="95"/>
        <v>0</v>
      </c>
      <c r="U375" s="132">
        <f t="shared" si="89"/>
        <v>0</v>
      </c>
      <c r="V375" s="121">
        <f t="shared" si="91"/>
        <v>0</v>
      </c>
      <c r="W375" s="47"/>
      <c r="X375" s="125">
        <f t="shared" si="96"/>
        <v>0</v>
      </c>
      <c r="Y375" s="125">
        <f t="shared" si="90"/>
        <v>0</v>
      </c>
      <c r="Z375" s="153">
        <f t="shared" si="83"/>
        <v>0</v>
      </c>
      <c r="AA375" s="109"/>
    </row>
    <row r="376" spans="2:27" x14ac:dyDescent="0.25">
      <c r="B376" s="47"/>
      <c r="C376" s="51">
        <v>368</v>
      </c>
      <c r="D376" s="51">
        <v>28.25</v>
      </c>
      <c r="E376" s="51"/>
      <c r="F376" s="53">
        <v>5.48</v>
      </c>
      <c r="G376" s="44">
        <f t="shared" si="86"/>
        <v>7.1800000000000006</v>
      </c>
      <c r="K376" s="40">
        <v>36557</v>
      </c>
      <c r="L376" s="54" t="str">
        <f t="shared" si="84"/>
        <v>.</v>
      </c>
      <c r="M376" s="58">
        <f t="shared" si="85"/>
        <v>0</v>
      </c>
      <c r="N376" s="124">
        <f t="shared" si="92"/>
        <v>0</v>
      </c>
      <c r="O376" s="120">
        <f t="shared" si="94"/>
        <v>0</v>
      </c>
      <c r="P376" s="42"/>
      <c r="Q376" s="42">
        <f t="shared" si="93"/>
        <v>0</v>
      </c>
      <c r="R376" s="135">
        <f t="shared" si="87"/>
        <v>0</v>
      </c>
      <c r="S376" s="135">
        <f t="shared" si="88"/>
        <v>0</v>
      </c>
      <c r="T376" s="121">
        <f t="shared" si="95"/>
        <v>0</v>
      </c>
      <c r="U376" s="132">
        <f t="shared" si="89"/>
        <v>0</v>
      </c>
      <c r="V376" s="121">
        <f t="shared" si="91"/>
        <v>0</v>
      </c>
      <c r="W376" s="47"/>
      <c r="X376" s="125">
        <f t="shared" si="96"/>
        <v>0</v>
      </c>
      <c r="Y376" s="125">
        <f t="shared" si="90"/>
        <v>0</v>
      </c>
      <c r="Z376" s="153">
        <f t="shared" si="83"/>
        <v>0</v>
      </c>
      <c r="AA376" s="109"/>
    </row>
    <row r="377" spans="2:27" x14ac:dyDescent="0.25">
      <c r="B377" s="47"/>
      <c r="C377" s="51">
        <v>369</v>
      </c>
      <c r="D377" s="51">
        <v>31</v>
      </c>
      <c r="E377" s="51"/>
      <c r="F377" s="53">
        <v>5.5</v>
      </c>
      <c r="G377" s="44">
        <f t="shared" si="86"/>
        <v>7.2</v>
      </c>
      <c r="K377" s="40">
        <v>36586</v>
      </c>
      <c r="L377" s="54" t="str">
        <f t="shared" si="84"/>
        <v>.</v>
      </c>
      <c r="M377" s="58">
        <f t="shared" si="85"/>
        <v>0</v>
      </c>
      <c r="N377" s="124">
        <f t="shared" si="92"/>
        <v>0</v>
      </c>
      <c r="O377" s="120">
        <f t="shared" si="94"/>
        <v>0</v>
      </c>
      <c r="P377" s="42"/>
      <c r="Q377" s="42">
        <f t="shared" si="93"/>
        <v>0</v>
      </c>
      <c r="R377" s="135">
        <f t="shared" si="87"/>
        <v>0</v>
      </c>
      <c r="S377" s="135">
        <f t="shared" si="88"/>
        <v>0</v>
      </c>
      <c r="T377" s="121">
        <f t="shared" si="95"/>
        <v>0</v>
      </c>
      <c r="U377" s="132">
        <f t="shared" si="89"/>
        <v>0</v>
      </c>
      <c r="V377" s="121">
        <f t="shared" si="91"/>
        <v>0</v>
      </c>
      <c r="W377" s="47"/>
      <c r="X377" s="125">
        <f t="shared" si="96"/>
        <v>0</v>
      </c>
      <c r="Y377" s="125">
        <f t="shared" si="90"/>
        <v>0</v>
      </c>
      <c r="Z377" s="153">
        <f t="shared" si="83"/>
        <v>0</v>
      </c>
      <c r="AA377" s="109"/>
    </row>
    <row r="378" spans="2:27" x14ac:dyDescent="0.25">
      <c r="B378" s="47"/>
      <c r="C378" s="47">
        <v>370</v>
      </c>
      <c r="D378" s="51">
        <v>30</v>
      </c>
      <c r="E378" s="51"/>
      <c r="F378" s="53">
        <v>5.72</v>
      </c>
      <c r="G378" s="44">
        <f t="shared" si="86"/>
        <v>7.42</v>
      </c>
      <c r="K378" s="40">
        <v>36617</v>
      </c>
      <c r="L378" s="54" t="str">
        <f t="shared" si="84"/>
        <v>.</v>
      </c>
      <c r="M378" s="58">
        <f t="shared" si="85"/>
        <v>0</v>
      </c>
      <c r="N378" s="124">
        <f t="shared" si="92"/>
        <v>0</v>
      </c>
      <c r="O378" s="120">
        <f t="shared" si="94"/>
        <v>0</v>
      </c>
      <c r="P378" s="42"/>
      <c r="Q378" s="42">
        <f t="shared" si="93"/>
        <v>0</v>
      </c>
      <c r="R378" s="135">
        <f t="shared" si="87"/>
        <v>0</v>
      </c>
      <c r="S378" s="135">
        <f t="shared" si="88"/>
        <v>0</v>
      </c>
      <c r="T378" s="121">
        <f t="shared" si="95"/>
        <v>0</v>
      </c>
      <c r="U378" s="132">
        <f t="shared" si="89"/>
        <v>0</v>
      </c>
      <c r="V378" s="121">
        <f t="shared" si="91"/>
        <v>0</v>
      </c>
      <c r="W378" s="47"/>
      <c r="X378" s="125">
        <f t="shared" si="96"/>
        <v>0</v>
      </c>
      <c r="Y378" s="125">
        <f t="shared" si="90"/>
        <v>0</v>
      </c>
      <c r="Z378" s="153">
        <f t="shared" si="83"/>
        <v>0</v>
      </c>
      <c r="AA378" s="109"/>
    </row>
    <row r="379" spans="2:27" x14ac:dyDescent="0.25">
      <c r="B379" s="47"/>
      <c r="C379" s="51">
        <v>371</v>
      </c>
      <c r="D379" s="51">
        <v>31</v>
      </c>
      <c r="E379" s="51"/>
      <c r="F379" s="53">
        <v>5.98</v>
      </c>
      <c r="G379" s="44">
        <f t="shared" si="86"/>
        <v>7.6800000000000006</v>
      </c>
      <c r="K379" s="40">
        <v>36647</v>
      </c>
      <c r="L379" s="54" t="str">
        <f t="shared" si="84"/>
        <v>.</v>
      </c>
      <c r="M379" s="58">
        <f t="shared" si="85"/>
        <v>0</v>
      </c>
      <c r="N379" s="124">
        <f t="shared" si="92"/>
        <v>0</v>
      </c>
      <c r="O379" s="120">
        <f t="shared" si="94"/>
        <v>0</v>
      </c>
      <c r="P379" s="42"/>
      <c r="Q379" s="42">
        <f t="shared" si="93"/>
        <v>0</v>
      </c>
      <c r="R379" s="135">
        <f t="shared" si="87"/>
        <v>0</v>
      </c>
      <c r="S379" s="135">
        <f t="shared" si="88"/>
        <v>0</v>
      </c>
      <c r="T379" s="121">
        <f t="shared" si="95"/>
        <v>0</v>
      </c>
      <c r="U379" s="132">
        <f t="shared" si="89"/>
        <v>0</v>
      </c>
      <c r="V379" s="121">
        <f t="shared" si="91"/>
        <v>0</v>
      </c>
      <c r="W379" s="47"/>
      <c r="X379" s="125">
        <f t="shared" si="96"/>
        <v>0</v>
      </c>
      <c r="Y379" s="125">
        <f t="shared" si="90"/>
        <v>0</v>
      </c>
      <c r="Z379" s="153">
        <f t="shared" si="83"/>
        <v>0</v>
      </c>
      <c r="AA379" s="109"/>
    </row>
    <row r="380" spans="2:27" x14ac:dyDescent="0.25">
      <c r="B380" s="47"/>
      <c r="C380" s="51">
        <v>372</v>
      </c>
      <c r="D380" s="51">
        <v>30</v>
      </c>
      <c r="E380" s="51"/>
      <c r="F380" s="53">
        <v>6</v>
      </c>
      <c r="G380" s="44">
        <f t="shared" si="86"/>
        <v>7.7</v>
      </c>
      <c r="K380" s="40">
        <v>36678</v>
      </c>
      <c r="L380" s="54" t="str">
        <f t="shared" si="84"/>
        <v>.</v>
      </c>
      <c r="M380" s="58">
        <f t="shared" si="85"/>
        <v>0</v>
      </c>
      <c r="N380" s="124">
        <f t="shared" si="92"/>
        <v>0</v>
      </c>
      <c r="O380" s="120">
        <f t="shared" si="94"/>
        <v>0</v>
      </c>
      <c r="P380" s="115">
        <f>SUM(O369:O380)</f>
        <v>0</v>
      </c>
      <c r="Q380" s="42">
        <f t="shared" si="93"/>
        <v>0</v>
      </c>
      <c r="R380" s="135">
        <f t="shared" si="87"/>
        <v>0</v>
      </c>
      <c r="S380" s="135">
        <f t="shared" si="88"/>
        <v>0</v>
      </c>
      <c r="T380" s="121">
        <f t="shared" si="95"/>
        <v>0</v>
      </c>
      <c r="U380" s="132">
        <f t="shared" si="89"/>
        <v>0</v>
      </c>
      <c r="V380" s="121">
        <f t="shared" si="91"/>
        <v>0</v>
      </c>
      <c r="W380" s="47"/>
      <c r="X380" s="125">
        <f t="shared" si="96"/>
        <v>0</v>
      </c>
      <c r="Y380" s="125">
        <f t="shared" si="90"/>
        <v>0</v>
      </c>
      <c r="Z380" s="153">
        <f t="shared" si="83"/>
        <v>0</v>
      </c>
      <c r="AA380" s="109"/>
    </row>
    <row r="381" spans="2:27" x14ac:dyDescent="0.25">
      <c r="B381" s="47">
        <f>B369+1</f>
        <v>32</v>
      </c>
      <c r="C381" s="47">
        <v>373</v>
      </c>
      <c r="D381" s="51">
        <v>31</v>
      </c>
      <c r="E381" s="51"/>
      <c r="F381" s="53">
        <v>6</v>
      </c>
      <c r="G381" s="44">
        <f t="shared" si="86"/>
        <v>7.7</v>
      </c>
      <c r="K381" s="40">
        <v>36708</v>
      </c>
      <c r="L381" s="54" t="str">
        <f t="shared" si="84"/>
        <v>.</v>
      </c>
      <c r="M381" s="58">
        <f t="shared" si="85"/>
        <v>0</v>
      </c>
      <c r="N381" s="124">
        <f t="shared" si="92"/>
        <v>0</v>
      </c>
      <c r="O381" s="120">
        <f t="shared" si="94"/>
        <v>0</v>
      </c>
      <c r="P381" s="42"/>
      <c r="Q381" s="42">
        <f t="shared" si="93"/>
        <v>0</v>
      </c>
      <c r="R381" s="135">
        <f t="shared" si="87"/>
        <v>0</v>
      </c>
      <c r="S381" s="135">
        <f t="shared" si="88"/>
        <v>0</v>
      </c>
      <c r="T381" s="121">
        <f t="shared" si="95"/>
        <v>0</v>
      </c>
      <c r="U381" s="132">
        <f t="shared" si="89"/>
        <v>0</v>
      </c>
      <c r="V381" s="121">
        <f t="shared" si="91"/>
        <v>0</v>
      </c>
      <c r="W381" s="47"/>
      <c r="X381" s="125">
        <f t="shared" si="96"/>
        <v>0</v>
      </c>
      <c r="Y381" s="125">
        <f t="shared" si="90"/>
        <v>0</v>
      </c>
      <c r="Z381" s="153">
        <f t="shared" si="83"/>
        <v>0</v>
      </c>
      <c r="AA381" s="109"/>
    </row>
    <row r="382" spans="2:27" x14ac:dyDescent="0.25">
      <c r="B382" s="47"/>
      <c r="C382" s="51">
        <v>374</v>
      </c>
      <c r="D382" s="51">
        <v>31</v>
      </c>
      <c r="E382" s="51"/>
      <c r="F382" s="53">
        <v>6.24</v>
      </c>
      <c r="G382" s="44">
        <f t="shared" si="86"/>
        <v>7.94</v>
      </c>
      <c r="K382" s="40">
        <v>36739</v>
      </c>
      <c r="L382" s="54" t="str">
        <f t="shared" si="84"/>
        <v>.</v>
      </c>
      <c r="M382" s="58">
        <f t="shared" si="85"/>
        <v>0</v>
      </c>
      <c r="N382" s="124">
        <f t="shared" si="92"/>
        <v>0</v>
      </c>
      <c r="O382" s="120">
        <f t="shared" si="94"/>
        <v>0</v>
      </c>
      <c r="P382" s="42"/>
      <c r="Q382" s="42">
        <f t="shared" si="93"/>
        <v>0</v>
      </c>
      <c r="R382" s="135">
        <f t="shared" si="87"/>
        <v>0</v>
      </c>
      <c r="S382" s="135">
        <f t="shared" si="88"/>
        <v>0</v>
      </c>
      <c r="T382" s="121">
        <f t="shared" si="95"/>
        <v>0</v>
      </c>
      <c r="U382" s="132">
        <f t="shared" si="89"/>
        <v>0</v>
      </c>
      <c r="V382" s="121">
        <f t="shared" si="91"/>
        <v>0</v>
      </c>
      <c r="W382" s="47"/>
      <c r="X382" s="125">
        <f t="shared" si="96"/>
        <v>0</v>
      </c>
      <c r="Y382" s="125">
        <f t="shared" si="90"/>
        <v>0</v>
      </c>
      <c r="Z382" s="153">
        <f t="shared" si="83"/>
        <v>0</v>
      </c>
      <c r="AA382" s="109"/>
    </row>
    <row r="383" spans="2:27" x14ac:dyDescent="0.25">
      <c r="B383" s="47"/>
      <c r="C383" s="51">
        <v>375</v>
      </c>
      <c r="D383" s="51">
        <v>30</v>
      </c>
      <c r="E383" s="51"/>
      <c r="F383" s="53">
        <v>6.25</v>
      </c>
      <c r="G383" s="44">
        <f t="shared" si="86"/>
        <v>7.95</v>
      </c>
      <c r="K383" s="40">
        <v>36770</v>
      </c>
      <c r="L383" s="54" t="str">
        <f t="shared" si="84"/>
        <v>.</v>
      </c>
      <c r="M383" s="58">
        <f t="shared" si="85"/>
        <v>0</v>
      </c>
      <c r="N383" s="124">
        <f t="shared" si="92"/>
        <v>0</v>
      </c>
      <c r="O383" s="120">
        <f t="shared" si="94"/>
        <v>0</v>
      </c>
      <c r="P383" s="42"/>
      <c r="Q383" s="42">
        <f t="shared" si="93"/>
        <v>0</v>
      </c>
      <c r="R383" s="135">
        <f t="shared" si="87"/>
        <v>0</v>
      </c>
      <c r="S383" s="135">
        <f t="shared" si="88"/>
        <v>0</v>
      </c>
      <c r="T383" s="121">
        <f t="shared" si="95"/>
        <v>0</v>
      </c>
      <c r="U383" s="132">
        <f t="shared" si="89"/>
        <v>0</v>
      </c>
      <c r="V383" s="121">
        <f t="shared" si="91"/>
        <v>0</v>
      </c>
      <c r="W383" s="47"/>
      <c r="X383" s="125">
        <f t="shared" si="96"/>
        <v>0</v>
      </c>
      <c r="Y383" s="125">
        <f t="shared" si="90"/>
        <v>0</v>
      </c>
      <c r="Z383" s="153">
        <f t="shared" si="83"/>
        <v>0</v>
      </c>
      <c r="AA383" s="109"/>
    </row>
    <row r="384" spans="2:27" x14ac:dyDescent="0.25">
      <c r="B384" s="47"/>
      <c r="C384" s="47">
        <v>376</v>
      </c>
      <c r="D384" s="51">
        <v>31</v>
      </c>
      <c r="E384" s="51"/>
      <c r="F384" s="53">
        <v>6.25</v>
      </c>
      <c r="G384" s="44">
        <f t="shared" si="86"/>
        <v>7.95</v>
      </c>
      <c r="K384" s="40">
        <v>36800</v>
      </c>
      <c r="L384" s="54" t="str">
        <f t="shared" si="84"/>
        <v>.</v>
      </c>
      <c r="M384" s="58">
        <f t="shared" si="85"/>
        <v>0</v>
      </c>
      <c r="N384" s="124">
        <f t="shared" si="92"/>
        <v>0</v>
      </c>
      <c r="O384" s="120">
        <f t="shared" si="94"/>
        <v>0</v>
      </c>
      <c r="P384" s="42"/>
      <c r="Q384" s="42">
        <f t="shared" si="93"/>
        <v>0</v>
      </c>
      <c r="R384" s="135">
        <f t="shared" si="87"/>
        <v>0</v>
      </c>
      <c r="S384" s="135">
        <f t="shared" si="88"/>
        <v>0</v>
      </c>
      <c r="T384" s="121">
        <f t="shared" si="95"/>
        <v>0</v>
      </c>
      <c r="U384" s="132">
        <f t="shared" si="89"/>
        <v>0</v>
      </c>
      <c r="V384" s="121">
        <f t="shared" si="91"/>
        <v>0</v>
      </c>
      <c r="W384" s="47"/>
      <c r="X384" s="125">
        <f t="shared" si="96"/>
        <v>0</v>
      </c>
      <c r="Y384" s="125">
        <f t="shared" si="90"/>
        <v>0</v>
      </c>
      <c r="Z384" s="153">
        <f t="shared" si="83"/>
        <v>0</v>
      </c>
      <c r="AA384" s="109"/>
    </row>
    <row r="385" spans="2:27" x14ac:dyDescent="0.25">
      <c r="B385" s="47"/>
      <c r="C385" s="51">
        <v>377</v>
      </c>
      <c r="D385" s="51">
        <v>30</v>
      </c>
      <c r="E385" s="51"/>
      <c r="F385" s="53">
        <v>6.25</v>
      </c>
      <c r="G385" s="44">
        <f t="shared" si="86"/>
        <v>7.95</v>
      </c>
      <c r="K385" s="40">
        <v>36831</v>
      </c>
      <c r="L385" s="54" t="str">
        <f t="shared" si="84"/>
        <v>.</v>
      </c>
      <c r="M385" s="58">
        <f t="shared" si="85"/>
        <v>0</v>
      </c>
      <c r="N385" s="124">
        <f t="shared" si="92"/>
        <v>0</v>
      </c>
      <c r="O385" s="120">
        <f t="shared" si="94"/>
        <v>0</v>
      </c>
      <c r="P385" s="42"/>
      <c r="Q385" s="42">
        <f t="shared" si="93"/>
        <v>0</v>
      </c>
      <c r="R385" s="135">
        <f t="shared" si="87"/>
        <v>0</v>
      </c>
      <c r="S385" s="135">
        <f t="shared" si="88"/>
        <v>0</v>
      </c>
      <c r="T385" s="121">
        <f t="shared" si="95"/>
        <v>0</v>
      </c>
      <c r="U385" s="132">
        <f t="shared" si="89"/>
        <v>0</v>
      </c>
      <c r="V385" s="121">
        <f t="shared" si="91"/>
        <v>0</v>
      </c>
      <c r="W385" s="47"/>
      <c r="X385" s="125">
        <f t="shared" si="96"/>
        <v>0</v>
      </c>
      <c r="Y385" s="125">
        <f t="shared" si="90"/>
        <v>0</v>
      </c>
      <c r="Z385" s="153">
        <f t="shared" si="83"/>
        <v>0</v>
      </c>
      <c r="AA385" s="109"/>
    </row>
    <row r="386" spans="2:27" x14ac:dyDescent="0.25">
      <c r="B386" s="47"/>
      <c r="C386" s="51">
        <v>378</v>
      </c>
      <c r="D386" s="51">
        <v>31</v>
      </c>
      <c r="E386" s="51"/>
      <c r="F386" s="53">
        <v>6.25</v>
      </c>
      <c r="G386" s="44">
        <f t="shared" si="86"/>
        <v>7.95</v>
      </c>
      <c r="I386" s="96">
        <f>SUM(G375:G386)/12</f>
        <v>7.61</v>
      </c>
      <c r="K386" s="40">
        <v>36861</v>
      </c>
      <c r="L386" s="54" t="str">
        <f t="shared" si="84"/>
        <v>.</v>
      </c>
      <c r="M386" s="58">
        <f t="shared" si="85"/>
        <v>0</v>
      </c>
      <c r="N386" s="124">
        <f t="shared" si="92"/>
        <v>0</v>
      </c>
      <c r="O386" s="120">
        <f t="shared" si="94"/>
        <v>0</v>
      </c>
      <c r="P386" s="42"/>
      <c r="Q386" s="42">
        <f t="shared" si="93"/>
        <v>0</v>
      </c>
      <c r="R386" s="135">
        <f t="shared" si="87"/>
        <v>0</v>
      </c>
      <c r="S386" s="135">
        <f t="shared" si="88"/>
        <v>0</v>
      </c>
      <c r="T386" s="121">
        <f t="shared" si="95"/>
        <v>0</v>
      </c>
      <c r="U386" s="132">
        <f t="shared" si="89"/>
        <v>0</v>
      </c>
      <c r="V386" s="121">
        <f t="shared" si="91"/>
        <v>0</v>
      </c>
      <c r="W386" s="47"/>
      <c r="X386" s="125">
        <f t="shared" si="96"/>
        <v>0</v>
      </c>
      <c r="Y386" s="125">
        <f t="shared" si="90"/>
        <v>0</v>
      </c>
      <c r="Z386" s="153">
        <f t="shared" si="83"/>
        <v>0</v>
      </c>
      <c r="AA386" s="109"/>
    </row>
    <row r="387" spans="2:27" x14ac:dyDescent="0.25">
      <c r="B387" s="47"/>
      <c r="C387" s="47">
        <v>379</v>
      </c>
      <c r="D387" s="51">
        <v>31</v>
      </c>
      <c r="E387" s="51"/>
      <c r="F387" s="53">
        <v>6.25</v>
      </c>
      <c r="G387" s="44">
        <f t="shared" si="86"/>
        <v>7.95</v>
      </c>
      <c r="H387" s="39">
        <f>H375+1</f>
        <v>2001</v>
      </c>
      <c r="K387" s="40">
        <v>36892</v>
      </c>
      <c r="L387" s="54" t="str">
        <f t="shared" si="84"/>
        <v>.</v>
      </c>
      <c r="M387" s="58">
        <f t="shared" si="85"/>
        <v>0</v>
      </c>
      <c r="N387" s="124">
        <f t="shared" si="92"/>
        <v>0</v>
      </c>
      <c r="O387" s="120">
        <f t="shared" si="94"/>
        <v>0</v>
      </c>
      <c r="P387" s="42"/>
      <c r="Q387" s="42">
        <f t="shared" si="93"/>
        <v>0</v>
      </c>
      <c r="R387" s="135">
        <f t="shared" si="87"/>
        <v>0</v>
      </c>
      <c r="S387" s="135">
        <f t="shared" si="88"/>
        <v>0</v>
      </c>
      <c r="T387" s="121">
        <f t="shared" si="95"/>
        <v>0</v>
      </c>
      <c r="U387" s="132">
        <f t="shared" si="89"/>
        <v>0</v>
      </c>
      <c r="V387" s="121">
        <f t="shared" si="91"/>
        <v>0</v>
      </c>
      <c r="W387" s="47"/>
      <c r="X387" s="125">
        <f t="shared" si="96"/>
        <v>0</v>
      </c>
      <c r="Y387" s="125">
        <f t="shared" si="90"/>
        <v>0</v>
      </c>
      <c r="Z387" s="153">
        <f t="shared" ref="Z387:Z450" si="97">IF(Y387&gt;0,V387,0)</f>
        <v>0</v>
      </c>
      <c r="AA387" s="109"/>
    </row>
    <row r="388" spans="2:27" x14ac:dyDescent="0.25">
      <c r="B388" s="47"/>
      <c r="C388" s="51">
        <v>380</v>
      </c>
      <c r="D388" s="51">
        <v>28.25</v>
      </c>
      <c r="E388" s="51"/>
      <c r="F388" s="53">
        <v>5.85</v>
      </c>
      <c r="G388" s="44">
        <f t="shared" si="86"/>
        <v>7.55</v>
      </c>
      <c r="K388" s="40">
        <v>36923</v>
      </c>
      <c r="L388" s="54" t="str">
        <f t="shared" si="84"/>
        <v>.</v>
      </c>
      <c r="M388" s="58">
        <f t="shared" si="85"/>
        <v>0</v>
      </c>
      <c r="N388" s="124">
        <f t="shared" si="92"/>
        <v>0</v>
      </c>
      <c r="O388" s="120">
        <f t="shared" si="94"/>
        <v>0</v>
      </c>
      <c r="P388" s="42"/>
      <c r="Q388" s="42">
        <f t="shared" si="93"/>
        <v>0</v>
      </c>
      <c r="R388" s="135">
        <f t="shared" si="87"/>
        <v>0</v>
      </c>
      <c r="S388" s="135">
        <f t="shared" si="88"/>
        <v>0</v>
      </c>
      <c r="T388" s="121">
        <f t="shared" si="95"/>
        <v>0</v>
      </c>
      <c r="U388" s="132">
        <f t="shared" si="89"/>
        <v>0</v>
      </c>
      <c r="V388" s="121">
        <f t="shared" si="91"/>
        <v>0</v>
      </c>
      <c r="W388" s="47"/>
      <c r="X388" s="125">
        <f t="shared" si="96"/>
        <v>0</v>
      </c>
      <c r="Y388" s="125">
        <f t="shared" si="90"/>
        <v>0</v>
      </c>
      <c r="Z388" s="153">
        <f t="shared" si="97"/>
        <v>0</v>
      </c>
      <c r="AA388" s="109"/>
    </row>
    <row r="389" spans="2:27" x14ac:dyDescent="0.25">
      <c r="B389" s="47"/>
      <c r="C389" s="51">
        <v>381</v>
      </c>
      <c r="D389" s="51">
        <v>31</v>
      </c>
      <c r="E389" s="51"/>
      <c r="F389" s="53">
        <v>5.55</v>
      </c>
      <c r="G389" s="44">
        <f t="shared" si="86"/>
        <v>7.25</v>
      </c>
      <c r="K389" s="40">
        <v>36951</v>
      </c>
      <c r="L389" s="54" t="str">
        <f t="shared" si="84"/>
        <v>.</v>
      </c>
      <c r="M389" s="58">
        <f t="shared" si="85"/>
        <v>0</v>
      </c>
      <c r="N389" s="124">
        <f t="shared" si="92"/>
        <v>0</v>
      </c>
      <c r="O389" s="120">
        <f t="shared" si="94"/>
        <v>0</v>
      </c>
      <c r="P389" s="42"/>
      <c r="Q389" s="42">
        <f t="shared" si="93"/>
        <v>0</v>
      </c>
      <c r="R389" s="135">
        <f t="shared" si="87"/>
        <v>0</v>
      </c>
      <c r="S389" s="135">
        <f t="shared" si="88"/>
        <v>0</v>
      </c>
      <c r="T389" s="121">
        <f t="shared" si="95"/>
        <v>0</v>
      </c>
      <c r="U389" s="132">
        <f t="shared" si="89"/>
        <v>0</v>
      </c>
      <c r="V389" s="121">
        <f t="shared" si="91"/>
        <v>0</v>
      </c>
      <c r="W389" s="47"/>
      <c r="X389" s="125">
        <f t="shared" si="96"/>
        <v>0</v>
      </c>
      <c r="Y389" s="125">
        <f t="shared" si="90"/>
        <v>0</v>
      </c>
      <c r="Z389" s="153">
        <f t="shared" si="97"/>
        <v>0</v>
      </c>
      <c r="AA389" s="109"/>
    </row>
    <row r="390" spans="2:27" x14ac:dyDescent="0.25">
      <c r="B390" s="47"/>
      <c r="C390" s="47">
        <v>382</v>
      </c>
      <c r="D390" s="51">
        <v>30</v>
      </c>
      <c r="E390" s="51"/>
      <c r="F390" s="53">
        <v>5.0599999999999996</v>
      </c>
      <c r="G390" s="44">
        <f t="shared" si="86"/>
        <v>6.76</v>
      </c>
      <c r="K390" s="40">
        <v>36982</v>
      </c>
      <c r="L390" s="54" t="str">
        <f t="shared" si="84"/>
        <v>.</v>
      </c>
      <c r="M390" s="58">
        <f t="shared" si="85"/>
        <v>0</v>
      </c>
      <c r="N390" s="124">
        <f t="shared" si="92"/>
        <v>0</v>
      </c>
      <c r="O390" s="120">
        <f t="shared" si="94"/>
        <v>0</v>
      </c>
      <c r="P390" s="42"/>
      <c r="Q390" s="42">
        <f t="shared" si="93"/>
        <v>0</v>
      </c>
      <c r="R390" s="135">
        <f t="shared" si="87"/>
        <v>0</v>
      </c>
      <c r="S390" s="135">
        <f t="shared" si="88"/>
        <v>0</v>
      </c>
      <c r="T390" s="121">
        <f t="shared" si="95"/>
        <v>0</v>
      </c>
      <c r="U390" s="132">
        <f t="shared" si="89"/>
        <v>0</v>
      </c>
      <c r="V390" s="121">
        <f t="shared" si="91"/>
        <v>0</v>
      </c>
      <c r="W390" s="47"/>
      <c r="X390" s="125">
        <f t="shared" si="96"/>
        <v>0</v>
      </c>
      <c r="Y390" s="125">
        <f t="shared" si="90"/>
        <v>0</v>
      </c>
      <c r="Z390" s="153">
        <f t="shared" si="97"/>
        <v>0</v>
      </c>
      <c r="AA390" s="109"/>
    </row>
    <row r="391" spans="2:27" x14ac:dyDescent="0.25">
      <c r="B391" s="47"/>
      <c r="C391" s="51">
        <v>383</v>
      </c>
      <c r="D391" s="51">
        <v>31</v>
      </c>
      <c r="E391" s="51"/>
      <c r="F391" s="53">
        <v>5</v>
      </c>
      <c r="G391" s="44">
        <f t="shared" si="86"/>
        <v>6.7</v>
      </c>
      <c r="K391" s="40">
        <v>37012</v>
      </c>
      <c r="L391" s="54" t="str">
        <f t="shared" si="84"/>
        <v>.</v>
      </c>
      <c r="M391" s="58">
        <f t="shared" si="85"/>
        <v>0</v>
      </c>
      <c r="N391" s="124">
        <f t="shared" si="92"/>
        <v>0</v>
      </c>
      <c r="O391" s="120">
        <f t="shared" si="94"/>
        <v>0</v>
      </c>
      <c r="P391" s="42"/>
      <c r="Q391" s="42">
        <f t="shared" si="93"/>
        <v>0</v>
      </c>
      <c r="R391" s="135">
        <f t="shared" si="87"/>
        <v>0</v>
      </c>
      <c r="S391" s="135">
        <f t="shared" si="88"/>
        <v>0</v>
      </c>
      <c r="T391" s="121">
        <f t="shared" si="95"/>
        <v>0</v>
      </c>
      <c r="U391" s="132">
        <f t="shared" si="89"/>
        <v>0</v>
      </c>
      <c r="V391" s="121">
        <f t="shared" si="91"/>
        <v>0</v>
      </c>
      <c r="W391" s="47"/>
      <c r="X391" s="125">
        <f t="shared" si="96"/>
        <v>0</v>
      </c>
      <c r="Y391" s="125">
        <f t="shared" si="90"/>
        <v>0</v>
      </c>
      <c r="Z391" s="153">
        <f t="shared" si="97"/>
        <v>0</v>
      </c>
      <c r="AA391" s="109"/>
    </row>
    <row r="392" spans="2:27" x14ac:dyDescent="0.25">
      <c r="B392" s="47"/>
      <c r="C392" s="51">
        <v>384</v>
      </c>
      <c r="D392" s="51">
        <v>30</v>
      </c>
      <c r="E392" s="51"/>
      <c r="F392" s="53">
        <v>5</v>
      </c>
      <c r="G392" s="44">
        <f t="shared" si="86"/>
        <v>6.7</v>
      </c>
      <c r="K392" s="40">
        <v>37043</v>
      </c>
      <c r="L392" s="54" t="str">
        <f t="shared" ref="L392:L455" si="98">IF(J392=1,K392,".")</f>
        <v>.</v>
      </c>
      <c r="M392" s="58">
        <f t="shared" ref="M392:M455" si="99">IF(J392=1,$F$2,0)</f>
        <v>0</v>
      </c>
      <c r="N392" s="124">
        <f t="shared" si="92"/>
        <v>0</v>
      </c>
      <c r="O392" s="120">
        <f t="shared" si="94"/>
        <v>0</v>
      </c>
      <c r="P392" s="115">
        <f>SUM(O381:O392)</f>
        <v>0</v>
      </c>
      <c r="Q392" s="42">
        <f t="shared" si="93"/>
        <v>0</v>
      </c>
      <c r="R392" s="135">
        <f t="shared" si="87"/>
        <v>0</v>
      </c>
      <c r="S392" s="135">
        <f t="shared" si="88"/>
        <v>0</v>
      </c>
      <c r="T392" s="121">
        <f t="shared" si="95"/>
        <v>0</v>
      </c>
      <c r="U392" s="132">
        <f t="shared" si="89"/>
        <v>0</v>
      </c>
      <c r="V392" s="121">
        <f t="shared" si="91"/>
        <v>0</v>
      </c>
      <c r="W392" s="47"/>
      <c r="X392" s="125">
        <f t="shared" si="96"/>
        <v>0</v>
      </c>
      <c r="Y392" s="125">
        <f t="shared" si="90"/>
        <v>0</v>
      </c>
      <c r="Z392" s="153">
        <f t="shared" si="97"/>
        <v>0</v>
      </c>
      <c r="AA392" s="109"/>
    </row>
    <row r="393" spans="2:27" x14ac:dyDescent="0.25">
      <c r="B393" s="47">
        <f>B381+1</f>
        <v>33</v>
      </c>
      <c r="C393" s="47">
        <v>385</v>
      </c>
      <c r="D393" s="51">
        <v>31</v>
      </c>
      <c r="E393" s="51"/>
      <c r="F393" s="53">
        <v>5</v>
      </c>
      <c r="G393" s="44">
        <f t="shared" ref="G393:G456" si="100">F393+$G$4</f>
        <v>6.7</v>
      </c>
      <c r="K393" s="40">
        <v>37073</v>
      </c>
      <c r="L393" s="54" t="str">
        <f t="shared" si="98"/>
        <v>.</v>
      </c>
      <c r="M393" s="58">
        <f t="shared" si="99"/>
        <v>0</v>
      </c>
      <c r="N393" s="124">
        <f t="shared" si="92"/>
        <v>0</v>
      </c>
      <c r="O393" s="120">
        <f t="shared" si="94"/>
        <v>0</v>
      </c>
      <c r="P393" s="42"/>
      <c r="Q393" s="42">
        <f t="shared" si="93"/>
        <v>0</v>
      </c>
      <c r="R393" s="135">
        <f t="shared" ref="R393:R456" si="101">V392+O393</f>
        <v>0</v>
      </c>
      <c r="S393" s="135">
        <f t="shared" ref="S393:S456" si="102">IF(R393&gt;0,R393,0)</f>
        <v>0</v>
      </c>
      <c r="T393" s="121">
        <f t="shared" si="95"/>
        <v>0</v>
      </c>
      <c r="U393" s="132">
        <f t="shared" ref="U393:U456" si="103">O393-T393</f>
        <v>0</v>
      </c>
      <c r="V393" s="121">
        <f t="shared" si="91"/>
        <v>0</v>
      </c>
      <c r="W393" s="47"/>
      <c r="X393" s="125">
        <f t="shared" si="96"/>
        <v>0</v>
      </c>
      <c r="Y393" s="125">
        <f t="shared" si="90"/>
        <v>0</v>
      </c>
      <c r="Z393" s="153">
        <f t="shared" si="97"/>
        <v>0</v>
      </c>
      <c r="AA393" s="109"/>
    </row>
    <row r="394" spans="2:27" x14ac:dyDescent="0.25">
      <c r="B394" s="47"/>
      <c r="C394" s="51">
        <v>386</v>
      </c>
      <c r="D394" s="51">
        <v>31</v>
      </c>
      <c r="E394" s="51"/>
      <c r="F394" s="53">
        <v>5</v>
      </c>
      <c r="G394" s="44">
        <f t="shared" si="100"/>
        <v>6.7</v>
      </c>
      <c r="K394" s="40">
        <v>37104</v>
      </c>
      <c r="L394" s="54" t="str">
        <f t="shared" si="98"/>
        <v>.</v>
      </c>
      <c r="M394" s="58">
        <f t="shared" si="99"/>
        <v>0</v>
      </c>
      <c r="N394" s="124">
        <f t="shared" si="92"/>
        <v>0</v>
      </c>
      <c r="O394" s="120">
        <f t="shared" si="94"/>
        <v>0</v>
      </c>
      <c r="P394" s="42"/>
      <c r="Q394" s="42">
        <f t="shared" si="93"/>
        <v>0</v>
      </c>
      <c r="R394" s="135">
        <f t="shared" si="101"/>
        <v>0</v>
      </c>
      <c r="S394" s="135">
        <f t="shared" si="102"/>
        <v>0</v>
      </c>
      <c r="T394" s="121">
        <f t="shared" si="95"/>
        <v>0</v>
      </c>
      <c r="U394" s="132">
        <f t="shared" si="103"/>
        <v>0</v>
      </c>
      <c r="V394" s="121">
        <f t="shared" si="91"/>
        <v>0</v>
      </c>
      <c r="W394" s="47"/>
      <c r="X394" s="125">
        <f t="shared" si="96"/>
        <v>0</v>
      </c>
      <c r="Y394" s="125">
        <f t="shared" ref="Y394:Y457" si="104">IF(X394=$X$2,K394,0)</f>
        <v>0</v>
      </c>
      <c r="Z394" s="153">
        <f t="shared" si="97"/>
        <v>0</v>
      </c>
      <c r="AA394" s="109"/>
    </row>
    <row r="395" spans="2:27" x14ac:dyDescent="0.25">
      <c r="B395" s="47"/>
      <c r="C395" s="51">
        <v>387</v>
      </c>
      <c r="D395" s="51">
        <v>30</v>
      </c>
      <c r="E395" s="51"/>
      <c r="F395" s="53">
        <v>4.78</v>
      </c>
      <c r="G395" s="44">
        <f t="shared" si="100"/>
        <v>6.48</v>
      </c>
      <c r="K395" s="40">
        <v>37135</v>
      </c>
      <c r="L395" s="54" t="str">
        <f t="shared" si="98"/>
        <v>.</v>
      </c>
      <c r="M395" s="58">
        <f t="shared" si="99"/>
        <v>0</v>
      </c>
      <c r="N395" s="124">
        <f t="shared" si="92"/>
        <v>0</v>
      </c>
      <c r="O395" s="120">
        <f t="shared" si="94"/>
        <v>0</v>
      </c>
      <c r="P395" s="42"/>
      <c r="Q395" s="42">
        <f t="shared" si="93"/>
        <v>0</v>
      </c>
      <c r="R395" s="135">
        <f t="shared" si="101"/>
        <v>0</v>
      </c>
      <c r="S395" s="135">
        <f t="shared" si="102"/>
        <v>0</v>
      </c>
      <c r="T395" s="121">
        <f t="shared" si="95"/>
        <v>0</v>
      </c>
      <c r="U395" s="132">
        <f t="shared" si="103"/>
        <v>0</v>
      </c>
      <c r="V395" s="121">
        <f t="shared" si="91"/>
        <v>0</v>
      </c>
      <c r="W395" s="47"/>
      <c r="X395" s="125">
        <f t="shared" si="96"/>
        <v>0</v>
      </c>
      <c r="Y395" s="125">
        <f t="shared" si="104"/>
        <v>0</v>
      </c>
      <c r="Z395" s="153">
        <f t="shared" si="97"/>
        <v>0</v>
      </c>
      <c r="AA395" s="109"/>
    </row>
    <row r="396" spans="2:27" x14ac:dyDescent="0.25">
      <c r="B396" s="47"/>
      <c r="C396" s="47">
        <v>388</v>
      </c>
      <c r="D396" s="51">
        <v>31</v>
      </c>
      <c r="E396" s="51"/>
      <c r="F396" s="53">
        <v>4.5199999999999996</v>
      </c>
      <c r="G396" s="44">
        <f t="shared" si="100"/>
        <v>6.22</v>
      </c>
      <c r="K396" s="40">
        <v>37165</v>
      </c>
      <c r="L396" s="54" t="str">
        <f t="shared" si="98"/>
        <v>.</v>
      </c>
      <c r="M396" s="58">
        <f t="shared" si="99"/>
        <v>0</v>
      </c>
      <c r="N396" s="124">
        <f t="shared" si="92"/>
        <v>0</v>
      </c>
      <c r="O396" s="120">
        <f t="shared" si="94"/>
        <v>0</v>
      </c>
      <c r="P396" s="42"/>
      <c r="Q396" s="42">
        <f t="shared" si="93"/>
        <v>0</v>
      </c>
      <c r="R396" s="135">
        <f t="shared" si="101"/>
        <v>0</v>
      </c>
      <c r="S396" s="135">
        <f t="shared" si="102"/>
        <v>0</v>
      </c>
      <c r="T396" s="121">
        <f t="shared" si="95"/>
        <v>0</v>
      </c>
      <c r="U396" s="132">
        <f t="shared" si="103"/>
        <v>0</v>
      </c>
      <c r="V396" s="121">
        <f t="shared" si="91"/>
        <v>0</v>
      </c>
      <c r="W396" s="47"/>
      <c r="X396" s="125">
        <f t="shared" si="96"/>
        <v>0</v>
      </c>
      <c r="Y396" s="125">
        <f t="shared" si="104"/>
        <v>0</v>
      </c>
      <c r="Z396" s="153">
        <f t="shared" si="97"/>
        <v>0</v>
      </c>
      <c r="AA396" s="109"/>
    </row>
    <row r="397" spans="2:27" x14ac:dyDescent="0.25">
      <c r="B397" s="47"/>
      <c r="C397" s="51">
        <v>389</v>
      </c>
      <c r="D397" s="51">
        <v>30</v>
      </c>
      <c r="E397" s="51"/>
      <c r="F397" s="53">
        <v>4.5</v>
      </c>
      <c r="G397" s="44">
        <f t="shared" si="100"/>
        <v>6.2</v>
      </c>
      <c r="K397" s="40">
        <v>37196</v>
      </c>
      <c r="L397" s="54" t="str">
        <f t="shared" si="98"/>
        <v>.</v>
      </c>
      <c r="M397" s="58">
        <f t="shared" si="99"/>
        <v>0</v>
      </c>
      <c r="N397" s="124">
        <f t="shared" si="92"/>
        <v>0</v>
      </c>
      <c r="O397" s="120">
        <f t="shared" si="94"/>
        <v>0</v>
      </c>
      <c r="P397" s="42"/>
      <c r="Q397" s="42">
        <f t="shared" si="93"/>
        <v>0</v>
      </c>
      <c r="R397" s="135">
        <f t="shared" si="101"/>
        <v>0</v>
      </c>
      <c r="S397" s="135">
        <f t="shared" si="102"/>
        <v>0</v>
      </c>
      <c r="T397" s="121">
        <f t="shared" si="95"/>
        <v>0</v>
      </c>
      <c r="U397" s="132">
        <f t="shared" si="103"/>
        <v>0</v>
      </c>
      <c r="V397" s="121">
        <f t="shared" si="91"/>
        <v>0</v>
      </c>
      <c r="W397" s="47"/>
      <c r="X397" s="125">
        <f t="shared" si="96"/>
        <v>0</v>
      </c>
      <c r="Y397" s="125">
        <f t="shared" si="104"/>
        <v>0</v>
      </c>
      <c r="Z397" s="153">
        <f t="shared" si="97"/>
        <v>0</v>
      </c>
      <c r="AA397" s="109"/>
    </row>
    <row r="398" spans="2:27" x14ac:dyDescent="0.25">
      <c r="B398" s="47"/>
      <c r="C398" s="51">
        <v>390</v>
      </c>
      <c r="D398" s="51">
        <v>31</v>
      </c>
      <c r="E398" s="51"/>
      <c r="F398" s="53">
        <v>4.28</v>
      </c>
      <c r="G398" s="44">
        <f t="shared" si="100"/>
        <v>5.98</v>
      </c>
      <c r="I398" s="96">
        <f>SUM(G387:G398)/12</f>
        <v>6.765833333333334</v>
      </c>
      <c r="K398" s="40">
        <v>37226</v>
      </c>
      <c r="L398" s="54" t="str">
        <f t="shared" si="98"/>
        <v>.</v>
      </c>
      <c r="M398" s="58">
        <f t="shared" si="99"/>
        <v>0</v>
      </c>
      <c r="N398" s="124">
        <f t="shared" si="92"/>
        <v>0</v>
      </c>
      <c r="O398" s="120">
        <f t="shared" si="94"/>
        <v>0</v>
      </c>
      <c r="P398" s="42"/>
      <c r="Q398" s="42">
        <f t="shared" si="93"/>
        <v>0</v>
      </c>
      <c r="R398" s="135">
        <f t="shared" si="101"/>
        <v>0</v>
      </c>
      <c r="S398" s="135">
        <f t="shared" si="102"/>
        <v>0</v>
      </c>
      <c r="T398" s="121">
        <f t="shared" si="95"/>
        <v>0</v>
      </c>
      <c r="U398" s="132">
        <f t="shared" si="103"/>
        <v>0</v>
      </c>
      <c r="V398" s="121">
        <f t="shared" si="91"/>
        <v>0</v>
      </c>
      <c r="W398" s="47"/>
      <c r="X398" s="125">
        <f t="shared" si="96"/>
        <v>0</v>
      </c>
      <c r="Y398" s="125">
        <f t="shared" si="104"/>
        <v>0</v>
      </c>
      <c r="Z398" s="153">
        <f t="shared" si="97"/>
        <v>0</v>
      </c>
      <c r="AA398" s="109"/>
    </row>
    <row r="399" spans="2:27" x14ac:dyDescent="0.25">
      <c r="B399" s="47"/>
      <c r="C399" s="47">
        <v>391</v>
      </c>
      <c r="D399" s="51">
        <v>31</v>
      </c>
      <c r="E399" s="51"/>
      <c r="F399" s="53">
        <v>4.25</v>
      </c>
      <c r="G399" s="44">
        <f t="shared" si="100"/>
        <v>5.95</v>
      </c>
      <c r="H399" s="39">
        <f>H387+1</f>
        <v>2002</v>
      </c>
      <c r="I399" s="97"/>
      <c r="K399" s="40">
        <v>37257</v>
      </c>
      <c r="L399" s="54" t="str">
        <f t="shared" si="98"/>
        <v>.</v>
      </c>
      <c r="M399" s="58">
        <f t="shared" si="99"/>
        <v>0</v>
      </c>
      <c r="N399" s="124">
        <f t="shared" si="92"/>
        <v>0</v>
      </c>
      <c r="O399" s="120">
        <f t="shared" si="94"/>
        <v>0</v>
      </c>
      <c r="P399" s="42"/>
      <c r="Q399" s="42">
        <f t="shared" si="93"/>
        <v>0</v>
      </c>
      <c r="R399" s="135">
        <f t="shared" si="101"/>
        <v>0</v>
      </c>
      <c r="S399" s="135">
        <f t="shared" si="102"/>
        <v>0</v>
      </c>
      <c r="T399" s="121">
        <f t="shared" si="95"/>
        <v>0</v>
      </c>
      <c r="U399" s="132">
        <f t="shared" si="103"/>
        <v>0</v>
      </c>
      <c r="V399" s="121">
        <f t="shared" ref="V399:V462" si="105">Q399-T399</f>
        <v>0</v>
      </c>
      <c r="W399" s="47"/>
      <c r="X399" s="125">
        <f t="shared" si="96"/>
        <v>0</v>
      </c>
      <c r="Y399" s="125">
        <f t="shared" si="104"/>
        <v>0</v>
      </c>
      <c r="Z399" s="153">
        <f t="shared" si="97"/>
        <v>0</v>
      </c>
      <c r="AA399" s="109"/>
    </row>
    <row r="400" spans="2:27" x14ac:dyDescent="0.25">
      <c r="B400" s="47"/>
      <c r="C400" s="51">
        <v>392</v>
      </c>
      <c r="D400" s="51">
        <v>28.25</v>
      </c>
      <c r="E400" s="51"/>
      <c r="F400" s="53">
        <v>4.25</v>
      </c>
      <c r="G400" s="44">
        <f t="shared" si="100"/>
        <v>5.95</v>
      </c>
      <c r="K400" s="40">
        <v>37288</v>
      </c>
      <c r="L400" s="54" t="str">
        <f t="shared" si="98"/>
        <v>.</v>
      </c>
      <c r="M400" s="58">
        <f t="shared" si="99"/>
        <v>0</v>
      </c>
      <c r="N400" s="124">
        <f t="shared" si="92"/>
        <v>0</v>
      </c>
      <c r="O400" s="120">
        <f t="shared" si="94"/>
        <v>0</v>
      </c>
      <c r="P400" s="42"/>
      <c r="Q400" s="42">
        <f t="shared" si="93"/>
        <v>0</v>
      </c>
      <c r="R400" s="135">
        <f t="shared" si="101"/>
        <v>0</v>
      </c>
      <c r="S400" s="135">
        <f t="shared" si="102"/>
        <v>0</v>
      </c>
      <c r="T400" s="121">
        <f t="shared" si="95"/>
        <v>0</v>
      </c>
      <c r="U400" s="132">
        <f t="shared" si="103"/>
        <v>0</v>
      </c>
      <c r="V400" s="121">
        <f t="shared" si="105"/>
        <v>0</v>
      </c>
      <c r="W400" s="47"/>
      <c r="X400" s="125">
        <f t="shared" si="96"/>
        <v>0</v>
      </c>
      <c r="Y400" s="125">
        <f t="shared" si="104"/>
        <v>0</v>
      </c>
      <c r="Z400" s="153">
        <f t="shared" si="97"/>
        <v>0</v>
      </c>
      <c r="AA400" s="109"/>
    </row>
    <row r="401" spans="2:27" x14ac:dyDescent="0.25">
      <c r="B401" s="47"/>
      <c r="C401" s="51">
        <v>393</v>
      </c>
      <c r="D401" s="51">
        <v>31</v>
      </c>
      <c r="E401" s="51"/>
      <c r="F401" s="53">
        <v>4.25</v>
      </c>
      <c r="G401" s="44">
        <f t="shared" si="100"/>
        <v>5.95</v>
      </c>
      <c r="K401" s="40">
        <v>37316</v>
      </c>
      <c r="L401" s="54" t="str">
        <f t="shared" si="98"/>
        <v>.</v>
      </c>
      <c r="M401" s="58">
        <f t="shared" si="99"/>
        <v>0</v>
      </c>
      <c r="N401" s="124">
        <f t="shared" ref="N401:N464" si="106">IF(V400&gt;0,V400,0)</f>
        <v>0</v>
      </c>
      <c r="O401" s="120">
        <f t="shared" si="94"/>
        <v>0</v>
      </c>
      <c r="P401" s="42"/>
      <c r="Q401" s="42">
        <f t="shared" ref="Q401:Q464" si="107">M401+N401+O401</f>
        <v>0</v>
      </c>
      <c r="R401" s="135">
        <f t="shared" si="101"/>
        <v>0</v>
      </c>
      <c r="S401" s="135">
        <f t="shared" si="102"/>
        <v>0</v>
      </c>
      <c r="T401" s="121">
        <f t="shared" si="95"/>
        <v>0</v>
      </c>
      <c r="U401" s="132">
        <f t="shared" si="103"/>
        <v>0</v>
      </c>
      <c r="V401" s="121">
        <f t="shared" si="105"/>
        <v>0</v>
      </c>
      <c r="W401" s="47"/>
      <c r="X401" s="125">
        <f t="shared" si="96"/>
        <v>0</v>
      </c>
      <c r="Y401" s="125">
        <f t="shared" si="104"/>
        <v>0</v>
      </c>
      <c r="Z401" s="153">
        <f t="shared" si="97"/>
        <v>0</v>
      </c>
      <c r="AA401" s="109"/>
    </row>
    <row r="402" spans="2:27" x14ac:dyDescent="0.25">
      <c r="B402" s="47"/>
      <c r="C402" s="47">
        <v>394</v>
      </c>
      <c r="D402" s="51">
        <v>30</v>
      </c>
      <c r="E402" s="51"/>
      <c r="F402" s="53">
        <v>4.25</v>
      </c>
      <c r="G402" s="44">
        <f t="shared" si="100"/>
        <v>5.95</v>
      </c>
      <c r="K402" s="40">
        <v>37347</v>
      </c>
      <c r="L402" s="54" t="str">
        <f t="shared" si="98"/>
        <v>.</v>
      </c>
      <c r="M402" s="58">
        <f t="shared" si="99"/>
        <v>0</v>
      </c>
      <c r="N402" s="124">
        <f t="shared" si="106"/>
        <v>0</v>
      </c>
      <c r="O402" s="120">
        <f t="shared" si="94"/>
        <v>0</v>
      </c>
      <c r="P402" s="42"/>
      <c r="Q402" s="42">
        <f t="shared" si="107"/>
        <v>0</v>
      </c>
      <c r="R402" s="135">
        <f t="shared" si="101"/>
        <v>0</v>
      </c>
      <c r="S402" s="135">
        <f t="shared" si="102"/>
        <v>0</v>
      </c>
      <c r="T402" s="121">
        <f t="shared" si="95"/>
        <v>0</v>
      </c>
      <c r="U402" s="132">
        <f t="shared" si="103"/>
        <v>0</v>
      </c>
      <c r="V402" s="121">
        <f t="shared" si="105"/>
        <v>0</v>
      </c>
      <c r="W402" s="47"/>
      <c r="X402" s="125">
        <f t="shared" si="96"/>
        <v>0</v>
      </c>
      <c r="Y402" s="125">
        <f t="shared" si="104"/>
        <v>0</v>
      </c>
      <c r="Z402" s="153">
        <f t="shared" si="97"/>
        <v>0</v>
      </c>
      <c r="AA402" s="109"/>
    </row>
    <row r="403" spans="2:27" x14ac:dyDescent="0.25">
      <c r="B403" s="47"/>
      <c r="C403" s="51">
        <v>395</v>
      </c>
      <c r="D403" s="51">
        <v>31</v>
      </c>
      <c r="E403" s="51"/>
      <c r="F403" s="53">
        <v>4.45</v>
      </c>
      <c r="G403" s="44">
        <f t="shared" si="100"/>
        <v>6.15</v>
      </c>
      <c r="K403" s="40">
        <v>37377</v>
      </c>
      <c r="L403" s="54" t="str">
        <f t="shared" si="98"/>
        <v>.</v>
      </c>
      <c r="M403" s="58">
        <f t="shared" si="99"/>
        <v>0</v>
      </c>
      <c r="N403" s="124">
        <f t="shared" si="106"/>
        <v>0</v>
      </c>
      <c r="O403" s="120">
        <f t="shared" si="94"/>
        <v>0</v>
      </c>
      <c r="P403" s="42"/>
      <c r="Q403" s="42">
        <f t="shared" si="107"/>
        <v>0</v>
      </c>
      <c r="R403" s="135">
        <f t="shared" si="101"/>
        <v>0</v>
      </c>
      <c r="S403" s="135">
        <f t="shared" si="102"/>
        <v>0</v>
      </c>
      <c r="T403" s="121">
        <f t="shared" si="95"/>
        <v>0</v>
      </c>
      <c r="U403" s="132">
        <f t="shared" si="103"/>
        <v>0</v>
      </c>
      <c r="V403" s="121">
        <f t="shared" si="105"/>
        <v>0</v>
      </c>
      <c r="W403" s="47"/>
      <c r="X403" s="125">
        <f t="shared" si="96"/>
        <v>0</v>
      </c>
      <c r="Y403" s="125">
        <f t="shared" si="104"/>
        <v>0</v>
      </c>
      <c r="Z403" s="153">
        <f t="shared" si="97"/>
        <v>0</v>
      </c>
      <c r="AA403" s="109"/>
    </row>
    <row r="404" spans="2:27" x14ac:dyDescent="0.25">
      <c r="B404" s="47"/>
      <c r="C404" s="51">
        <v>396</v>
      </c>
      <c r="D404" s="51">
        <v>30</v>
      </c>
      <c r="E404" s="51"/>
      <c r="F404" s="53">
        <v>4.72</v>
      </c>
      <c r="G404" s="44">
        <f t="shared" si="100"/>
        <v>6.42</v>
      </c>
      <c r="K404" s="40">
        <v>37408</v>
      </c>
      <c r="L404" s="54" t="str">
        <f t="shared" si="98"/>
        <v>.</v>
      </c>
      <c r="M404" s="58">
        <f t="shared" si="99"/>
        <v>0</v>
      </c>
      <c r="N404" s="124">
        <f t="shared" si="106"/>
        <v>0</v>
      </c>
      <c r="O404" s="120">
        <f t="shared" si="94"/>
        <v>0</v>
      </c>
      <c r="P404" s="115">
        <f>SUM(O393:O404)</f>
        <v>0</v>
      </c>
      <c r="Q404" s="42">
        <f t="shared" si="107"/>
        <v>0</v>
      </c>
      <c r="R404" s="135">
        <f t="shared" si="101"/>
        <v>0</v>
      </c>
      <c r="S404" s="135">
        <f t="shared" si="102"/>
        <v>0</v>
      </c>
      <c r="T404" s="121">
        <f t="shared" si="95"/>
        <v>0</v>
      </c>
      <c r="U404" s="132">
        <f t="shared" si="103"/>
        <v>0</v>
      </c>
      <c r="V404" s="121">
        <f t="shared" si="105"/>
        <v>0</v>
      </c>
      <c r="W404" s="47"/>
      <c r="X404" s="125">
        <f t="shared" si="96"/>
        <v>0</v>
      </c>
      <c r="Y404" s="125">
        <f t="shared" si="104"/>
        <v>0</v>
      </c>
      <c r="Z404" s="153">
        <f t="shared" si="97"/>
        <v>0</v>
      </c>
      <c r="AA404" s="109"/>
    </row>
    <row r="405" spans="2:27" x14ac:dyDescent="0.25">
      <c r="B405" s="47">
        <f>B393+1</f>
        <v>34</v>
      </c>
      <c r="C405" s="47">
        <v>397</v>
      </c>
      <c r="D405" s="51">
        <v>31</v>
      </c>
      <c r="E405" s="51"/>
      <c r="F405" s="53">
        <v>4.75</v>
      </c>
      <c r="G405" s="44">
        <f t="shared" si="100"/>
        <v>6.45</v>
      </c>
      <c r="K405" s="40">
        <v>37438</v>
      </c>
      <c r="L405" s="54" t="str">
        <f t="shared" si="98"/>
        <v>.</v>
      </c>
      <c r="M405" s="58">
        <f t="shared" si="99"/>
        <v>0</v>
      </c>
      <c r="N405" s="124">
        <f t="shared" si="106"/>
        <v>0</v>
      </c>
      <c r="O405" s="120">
        <f t="shared" si="94"/>
        <v>0</v>
      </c>
      <c r="P405" s="42"/>
      <c r="Q405" s="42">
        <f t="shared" si="107"/>
        <v>0</v>
      </c>
      <c r="R405" s="135">
        <f t="shared" si="101"/>
        <v>0</v>
      </c>
      <c r="S405" s="135">
        <f t="shared" si="102"/>
        <v>0</v>
      </c>
      <c r="T405" s="121">
        <f t="shared" si="95"/>
        <v>0</v>
      </c>
      <c r="U405" s="132">
        <f t="shared" si="103"/>
        <v>0</v>
      </c>
      <c r="V405" s="121">
        <f t="shared" si="105"/>
        <v>0</v>
      </c>
      <c r="W405" s="47"/>
      <c r="X405" s="125">
        <f t="shared" si="96"/>
        <v>0</v>
      </c>
      <c r="Y405" s="125">
        <f t="shared" si="104"/>
        <v>0</v>
      </c>
      <c r="Z405" s="153">
        <f t="shared" si="97"/>
        <v>0</v>
      </c>
      <c r="AA405" s="109"/>
    </row>
    <row r="406" spans="2:27" x14ac:dyDescent="0.25">
      <c r="B406" s="47"/>
      <c r="C406" s="51">
        <v>398</v>
      </c>
      <c r="D406" s="51">
        <v>31</v>
      </c>
      <c r="E406" s="51"/>
      <c r="F406" s="53">
        <v>4.75</v>
      </c>
      <c r="G406" s="44">
        <f t="shared" si="100"/>
        <v>6.45</v>
      </c>
      <c r="K406" s="40">
        <v>37469</v>
      </c>
      <c r="L406" s="54" t="str">
        <f t="shared" si="98"/>
        <v>.</v>
      </c>
      <c r="M406" s="58">
        <f t="shared" si="99"/>
        <v>0</v>
      </c>
      <c r="N406" s="124">
        <f t="shared" si="106"/>
        <v>0</v>
      </c>
      <c r="O406" s="120">
        <f t="shared" si="94"/>
        <v>0</v>
      </c>
      <c r="P406" s="42"/>
      <c r="Q406" s="42">
        <f t="shared" si="107"/>
        <v>0</v>
      </c>
      <c r="R406" s="135">
        <f t="shared" si="101"/>
        <v>0</v>
      </c>
      <c r="S406" s="135">
        <f t="shared" si="102"/>
        <v>0</v>
      </c>
      <c r="T406" s="121">
        <f t="shared" si="95"/>
        <v>0</v>
      </c>
      <c r="U406" s="132">
        <f t="shared" si="103"/>
        <v>0</v>
      </c>
      <c r="V406" s="121">
        <f t="shared" si="105"/>
        <v>0</v>
      </c>
      <c r="W406" s="47"/>
      <c r="X406" s="125">
        <f t="shared" si="96"/>
        <v>0</v>
      </c>
      <c r="Y406" s="125">
        <f t="shared" si="104"/>
        <v>0</v>
      </c>
      <c r="Z406" s="153">
        <f t="shared" si="97"/>
        <v>0</v>
      </c>
      <c r="AA406" s="109"/>
    </row>
    <row r="407" spans="2:27" x14ac:dyDescent="0.25">
      <c r="B407" s="47"/>
      <c r="C407" s="51">
        <v>399</v>
      </c>
      <c r="D407" s="51">
        <v>30</v>
      </c>
      <c r="E407" s="51"/>
      <c r="F407" s="53">
        <v>4.75</v>
      </c>
      <c r="G407" s="44">
        <f t="shared" si="100"/>
        <v>6.45</v>
      </c>
      <c r="K407" s="40">
        <v>37500</v>
      </c>
      <c r="L407" s="54" t="str">
        <f t="shared" si="98"/>
        <v>.</v>
      </c>
      <c r="M407" s="58">
        <f t="shared" si="99"/>
        <v>0</v>
      </c>
      <c r="N407" s="124">
        <f t="shared" si="106"/>
        <v>0</v>
      </c>
      <c r="O407" s="120">
        <f t="shared" si="94"/>
        <v>0</v>
      </c>
      <c r="P407" s="42"/>
      <c r="Q407" s="42">
        <f t="shared" si="107"/>
        <v>0</v>
      </c>
      <c r="R407" s="135">
        <f t="shared" si="101"/>
        <v>0</v>
      </c>
      <c r="S407" s="135">
        <f t="shared" si="102"/>
        <v>0</v>
      </c>
      <c r="T407" s="121">
        <f t="shared" si="95"/>
        <v>0</v>
      </c>
      <c r="U407" s="132">
        <f t="shared" si="103"/>
        <v>0</v>
      </c>
      <c r="V407" s="121">
        <f t="shared" si="105"/>
        <v>0</v>
      </c>
      <c r="W407" s="47"/>
      <c r="X407" s="125">
        <f t="shared" si="96"/>
        <v>0</v>
      </c>
      <c r="Y407" s="125">
        <f t="shared" si="104"/>
        <v>0</v>
      </c>
      <c r="Z407" s="153">
        <f t="shared" si="97"/>
        <v>0</v>
      </c>
      <c r="AA407" s="109"/>
    </row>
    <row r="408" spans="2:27" x14ac:dyDescent="0.25">
      <c r="B408" s="47"/>
      <c r="C408" s="47">
        <v>400</v>
      </c>
      <c r="D408" s="51">
        <v>31</v>
      </c>
      <c r="E408" s="51"/>
      <c r="F408" s="53">
        <v>4.75</v>
      </c>
      <c r="G408" s="44">
        <f t="shared" si="100"/>
        <v>6.45</v>
      </c>
      <c r="K408" s="40">
        <v>37530</v>
      </c>
      <c r="L408" s="54" t="str">
        <f t="shared" si="98"/>
        <v>.</v>
      </c>
      <c r="M408" s="58">
        <f t="shared" si="99"/>
        <v>0</v>
      </c>
      <c r="N408" s="124">
        <f t="shared" si="106"/>
        <v>0</v>
      </c>
      <c r="O408" s="120">
        <f t="shared" si="94"/>
        <v>0</v>
      </c>
      <c r="P408" s="42"/>
      <c r="Q408" s="42">
        <f t="shared" si="107"/>
        <v>0</v>
      </c>
      <c r="R408" s="135">
        <f t="shared" si="101"/>
        <v>0</v>
      </c>
      <c r="S408" s="135">
        <f t="shared" si="102"/>
        <v>0</v>
      </c>
      <c r="T408" s="121">
        <f t="shared" si="95"/>
        <v>0</v>
      </c>
      <c r="U408" s="132">
        <f t="shared" si="103"/>
        <v>0</v>
      </c>
      <c r="V408" s="121">
        <f t="shared" si="105"/>
        <v>0</v>
      </c>
      <c r="W408" s="47"/>
      <c r="X408" s="125">
        <f t="shared" si="96"/>
        <v>0</v>
      </c>
      <c r="Y408" s="125">
        <f t="shared" si="104"/>
        <v>0</v>
      </c>
      <c r="Z408" s="153">
        <f t="shared" si="97"/>
        <v>0</v>
      </c>
      <c r="AA408" s="109"/>
    </row>
    <row r="409" spans="2:27" x14ac:dyDescent="0.25">
      <c r="B409" s="47"/>
      <c r="C409" s="51">
        <v>401</v>
      </c>
      <c r="D409" s="51">
        <v>30</v>
      </c>
      <c r="E409" s="51"/>
      <c r="F409" s="53">
        <v>4.75</v>
      </c>
      <c r="G409" s="44">
        <f t="shared" si="100"/>
        <v>6.45</v>
      </c>
      <c r="K409" s="40">
        <v>37561</v>
      </c>
      <c r="L409" s="54" t="str">
        <f t="shared" si="98"/>
        <v>.</v>
      </c>
      <c r="M409" s="58">
        <f t="shared" si="99"/>
        <v>0</v>
      </c>
      <c r="N409" s="124">
        <f t="shared" si="106"/>
        <v>0</v>
      </c>
      <c r="O409" s="120">
        <f t="shared" si="94"/>
        <v>0</v>
      </c>
      <c r="P409" s="42"/>
      <c r="Q409" s="42">
        <f t="shared" si="107"/>
        <v>0</v>
      </c>
      <c r="R409" s="135">
        <f t="shared" si="101"/>
        <v>0</v>
      </c>
      <c r="S409" s="135">
        <f t="shared" si="102"/>
        <v>0</v>
      </c>
      <c r="T409" s="121">
        <f t="shared" si="95"/>
        <v>0</v>
      </c>
      <c r="U409" s="132">
        <f t="shared" si="103"/>
        <v>0</v>
      </c>
      <c r="V409" s="121">
        <f t="shared" si="105"/>
        <v>0</v>
      </c>
      <c r="W409" s="47"/>
      <c r="X409" s="125">
        <f t="shared" si="96"/>
        <v>0</v>
      </c>
      <c r="Y409" s="125">
        <f t="shared" si="104"/>
        <v>0</v>
      </c>
      <c r="Z409" s="153">
        <f t="shared" si="97"/>
        <v>0</v>
      </c>
      <c r="AA409" s="109"/>
    </row>
    <row r="410" spans="2:27" x14ac:dyDescent="0.25">
      <c r="B410" s="47"/>
      <c r="C410" s="51">
        <v>402</v>
      </c>
      <c r="D410" s="51">
        <v>31</v>
      </c>
      <c r="E410" s="51"/>
      <c r="F410" s="53">
        <v>4.75</v>
      </c>
      <c r="G410" s="44">
        <f t="shared" si="100"/>
        <v>6.45</v>
      </c>
      <c r="I410" s="96">
        <f>SUM(G399:G410)/12</f>
        <v>6.2558333333333351</v>
      </c>
      <c r="K410" s="40">
        <v>37591</v>
      </c>
      <c r="L410" s="54" t="str">
        <f t="shared" si="98"/>
        <v>.</v>
      </c>
      <c r="M410" s="58">
        <f t="shared" si="99"/>
        <v>0</v>
      </c>
      <c r="N410" s="124">
        <f t="shared" si="106"/>
        <v>0</v>
      </c>
      <c r="O410" s="120">
        <f t="shared" si="94"/>
        <v>0</v>
      </c>
      <c r="P410" s="42"/>
      <c r="Q410" s="42">
        <f t="shared" si="107"/>
        <v>0</v>
      </c>
      <c r="R410" s="135">
        <f t="shared" si="101"/>
        <v>0</v>
      </c>
      <c r="S410" s="135">
        <f t="shared" si="102"/>
        <v>0</v>
      </c>
      <c r="T410" s="121">
        <f t="shared" si="95"/>
        <v>0</v>
      </c>
      <c r="U410" s="132">
        <f t="shared" si="103"/>
        <v>0</v>
      </c>
      <c r="V410" s="121">
        <f t="shared" si="105"/>
        <v>0</v>
      </c>
      <c r="W410" s="47"/>
      <c r="X410" s="125">
        <f t="shared" si="96"/>
        <v>0</v>
      </c>
      <c r="Y410" s="125">
        <f t="shared" si="104"/>
        <v>0</v>
      </c>
      <c r="Z410" s="153">
        <f t="shared" si="97"/>
        <v>0</v>
      </c>
      <c r="AA410" s="109"/>
    </row>
    <row r="411" spans="2:27" x14ac:dyDescent="0.25">
      <c r="B411" s="47"/>
      <c r="C411" s="47">
        <v>403</v>
      </c>
      <c r="D411" s="51">
        <v>31</v>
      </c>
      <c r="E411" s="51"/>
      <c r="F411" s="53">
        <v>4.75</v>
      </c>
      <c r="G411" s="44">
        <f t="shared" si="100"/>
        <v>6.45</v>
      </c>
      <c r="H411" s="39">
        <f>H399+1</f>
        <v>2003</v>
      </c>
      <c r="K411" s="40">
        <v>37622</v>
      </c>
      <c r="L411" s="54" t="str">
        <f t="shared" si="98"/>
        <v>.</v>
      </c>
      <c r="M411" s="58">
        <f t="shared" si="99"/>
        <v>0</v>
      </c>
      <c r="N411" s="124">
        <f t="shared" si="106"/>
        <v>0</v>
      </c>
      <c r="O411" s="120">
        <f t="shared" si="94"/>
        <v>0</v>
      </c>
      <c r="P411" s="42"/>
      <c r="Q411" s="42">
        <f t="shared" si="107"/>
        <v>0</v>
      </c>
      <c r="R411" s="135">
        <f t="shared" si="101"/>
        <v>0</v>
      </c>
      <c r="S411" s="135">
        <f t="shared" si="102"/>
        <v>0</v>
      </c>
      <c r="T411" s="121">
        <f t="shared" si="95"/>
        <v>0</v>
      </c>
      <c r="U411" s="132">
        <f t="shared" si="103"/>
        <v>0</v>
      </c>
      <c r="V411" s="121">
        <f t="shared" si="105"/>
        <v>0</v>
      </c>
      <c r="W411" s="47"/>
      <c r="X411" s="125">
        <f t="shared" si="96"/>
        <v>0</v>
      </c>
      <c r="Y411" s="125">
        <f t="shared" si="104"/>
        <v>0</v>
      </c>
      <c r="Z411" s="153">
        <f t="shared" si="97"/>
        <v>0</v>
      </c>
      <c r="AA411" s="109"/>
    </row>
    <row r="412" spans="2:27" x14ac:dyDescent="0.25">
      <c r="B412" s="47"/>
      <c r="C412" s="51">
        <v>404</v>
      </c>
      <c r="D412" s="51">
        <v>28.25</v>
      </c>
      <c r="E412" s="51"/>
      <c r="F412" s="53">
        <v>4.75</v>
      </c>
      <c r="G412" s="44">
        <f t="shared" si="100"/>
        <v>6.45</v>
      </c>
      <c r="K412" s="40">
        <v>37653</v>
      </c>
      <c r="L412" s="54" t="str">
        <f t="shared" si="98"/>
        <v>.</v>
      </c>
      <c r="M412" s="58">
        <f t="shared" si="99"/>
        <v>0</v>
      </c>
      <c r="N412" s="124">
        <f t="shared" si="106"/>
        <v>0</v>
      </c>
      <c r="O412" s="120">
        <f t="shared" si="94"/>
        <v>0</v>
      </c>
      <c r="P412" s="42"/>
      <c r="Q412" s="42">
        <f t="shared" si="107"/>
        <v>0</v>
      </c>
      <c r="R412" s="135">
        <f t="shared" si="101"/>
        <v>0</v>
      </c>
      <c r="S412" s="135">
        <f t="shared" si="102"/>
        <v>0</v>
      </c>
      <c r="T412" s="121">
        <f t="shared" si="95"/>
        <v>0</v>
      </c>
      <c r="U412" s="132">
        <f t="shared" si="103"/>
        <v>0</v>
      </c>
      <c r="V412" s="121">
        <f t="shared" si="105"/>
        <v>0</v>
      </c>
      <c r="W412" s="47"/>
      <c r="X412" s="125">
        <f t="shared" si="96"/>
        <v>0</v>
      </c>
      <c r="Y412" s="125">
        <f t="shared" si="104"/>
        <v>0</v>
      </c>
      <c r="Z412" s="153">
        <f t="shared" si="97"/>
        <v>0</v>
      </c>
      <c r="AA412" s="109"/>
    </row>
    <row r="413" spans="2:27" x14ac:dyDescent="0.25">
      <c r="B413" s="47"/>
      <c r="C413" s="51">
        <v>405</v>
      </c>
      <c r="D413" s="51">
        <v>31</v>
      </c>
      <c r="E413" s="51"/>
      <c r="F413" s="53">
        <v>4.75</v>
      </c>
      <c r="G413" s="44">
        <f t="shared" si="100"/>
        <v>6.45</v>
      </c>
      <c r="K413" s="40">
        <v>37681</v>
      </c>
      <c r="L413" s="54" t="str">
        <f t="shared" si="98"/>
        <v>.</v>
      </c>
      <c r="M413" s="58">
        <f t="shared" si="99"/>
        <v>0</v>
      </c>
      <c r="N413" s="124">
        <f t="shared" si="106"/>
        <v>0</v>
      </c>
      <c r="O413" s="120">
        <f t="shared" si="94"/>
        <v>0</v>
      </c>
      <c r="P413" s="42"/>
      <c r="Q413" s="42">
        <f t="shared" si="107"/>
        <v>0</v>
      </c>
      <c r="R413" s="135">
        <f t="shared" si="101"/>
        <v>0</v>
      </c>
      <c r="S413" s="135">
        <f t="shared" si="102"/>
        <v>0</v>
      </c>
      <c r="T413" s="121">
        <f t="shared" si="95"/>
        <v>0</v>
      </c>
      <c r="U413" s="132">
        <f t="shared" si="103"/>
        <v>0</v>
      </c>
      <c r="V413" s="121">
        <f t="shared" si="105"/>
        <v>0</v>
      </c>
      <c r="W413" s="47"/>
      <c r="X413" s="125">
        <f t="shared" si="96"/>
        <v>0</v>
      </c>
      <c r="Y413" s="125">
        <f t="shared" si="104"/>
        <v>0</v>
      </c>
      <c r="Z413" s="153">
        <f t="shared" si="97"/>
        <v>0</v>
      </c>
      <c r="AA413" s="109"/>
    </row>
    <row r="414" spans="2:27" x14ac:dyDescent="0.25">
      <c r="B414" s="47"/>
      <c r="C414" s="47">
        <v>406</v>
      </c>
      <c r="D414" s="51">
        <v>30</v>
      </c>
      <c r="E414" s="51"/>
      <c r="F414" s="53">
        <v>4.75</v>
      </c>
      <c r="G414" s="44">
        <f t="shared" si="100"/>
        <v>6.45</v>
      </c>
      <c r="K414" s="40">
        <v>37712</v>
      </c>
      <c r="L414" s="54" t="str">
        <f t="shared" si="98"/>
        <v>.</v>
      </c>
      <c r="M414" s="58">
        <f t="shared" si="99"/>
        <v>0</v>
      </c>
      <c r="N414" s="124">
        <f t="shared" si="106"/>
        <v>0</v>
      </c>
      <c r="O414" s="120">
        <f t="shared" si="94"/>
        <v>0</v>
      </c>
      <c r="P414" s="42"/>
      <c r="Q414" s="42">
        <f t="shared" si="107"/>
        <v>0</v>
      </c>
      <c r="R414" s="135">
        <f t="shared" si="101"/>
        <v>0</v>
      </c>
      <c r="S414" s="135">
        <f t="shared" si="102"/>
        <v>0</v>
      </c>
      <c r="T414" s="121">
        <f t="shared" si="95"/>
        <v>0</v>
      </c>
      <c r="U414" s="132">
        <f t="shared" si="103"/>
        <v>0</v>
      </c>
      <c r="V414" s="121">
        <f t="shared" si="105"/>
        <v>0</v>
      </c>
      <c r="W414" s="47"/>
      <c r="X414" s="125">
        <f t="shared" si="96"/>
        <v>0</v>
      </c>
      <c r="Y414" s="125">
        <f t="shared" si="104"/>
        <v>0</v>
      </c>
      <c r="Z414" s="153">
        <f t="shared" si="97"/>
        <v>0</v>
      </c>
      <c r="AA414" s="109"/>
    </row>
    <row r="415" spans="2:27" x14ac:dyDescent="0.25">
      <c r="B415" s="47"/>
      <c r="C415" s="51">
        <v>407</v>
      </c>
      <c r="D415" s="51">
        <v>31</v>
      </c>
      <c r="E415" s="51"/>
      <c r="F415" s="53">
        <v>4.75</v>
      </c>
      <c r="G415" s="44">
        <f t="shared" si="100"/>
        <v>6.45</v>
      </c>
      <c r="K415" s="40">
        <v>37742</v>
      </c>
      <c r="L415" s="54" t="str">
        <f t="shared" si="98"/>
        <v>.</v>
      </c>
      <c r="M415" s="58">
        <f t="shared" si="99"/>
        <v>0</v>
      </c>
      <c r="N415" s="124">
        <f t="shared" si="106"/>
        <v>0</v>
      </c>
      <c r="O415" s="120">
        <f t="shared" ref="O415:O478" si="108">IF(M415+N415&gt;0,(M415+N415)*G415/100/365*D415,0)</f>
        <v>0</v>
      </c>
      <c r="P415" s="42"/>
      <c r="Q415" s="42">
        <f t="shared" si="107"/>
        <v>0</v>
      </c>
      <c r="R415" s="135">
        <f t="shared" si="101"/>
        <v>0</v>
      </c>
      <c r="S415" s="135">
        <f t="shared" si="102"/>
        <v>0</v>
      </c>
      <c r="T415" s="121">
        <f t="shared" ref="T415:T471" si="109">IF(S415&lt;$F$4,S415,$F$4)</f>
        <v>0</v>
      </c>
      <c r="U415" s="132">
        <f t="shared" si="103"/>
        <v>0</v>
      </c>
      <c r="V415" s="121">
        <f t="shared" si="105"/>
        <v>0</v>
      </c>
      <c r="W415" s="47"/>
      <c r="X415" s="125">
        <f t="shared" si="96"/>
        <v>0</v>
      </c>
      <c r="Y415" s="125">
        <f t="shared" si="104"/>
        <v>0</v>
      </c>
      <c r="Z415" s="153">
        <f t="shared" si="97"/>
        <v>0</v>
      </c>
      <c r="AA415" s="109"/>
    </row>
    <row r="416" spans="2:27" x14ac:dyDescent="0.25">
      <c r="B416" s="47"/>
      <c r="C416" s="51">
        <v>408</v>
      </c>
      <c r="D416" s="51">
        <v>30</v>
      </c>
      <c r="E416" s="51"/>
      <c r="F416" s="53">
        <v>4.75</v>
      </c>
      <c r="G416" s="44">
        <f t="shared" si="100"/>
        <v>6.45</v>
      </c>
      <c r="K416" s="40">
        <v>37773</v>
      </c>
      <c r="L416" s="54" t="str">
        <f t="shared" si="98"/>
        <v>.</v>
      </c>
      <c r="M416" s="58">
        <f t="shared" si="99"/>
        <v>0</v>
      </c>
      <c r="N416" s="124">
        <f t="shared" si="106"/>
        <v>0</v>
      </c>
      <c r="O416" s="120">
        <f t="shared" si="108"/>
        <v>0</v>
      </c>
      <c r="P416" s="115">
        <f>SUM(O405:O416)</f>
        <v>0</v>
      </c>
      <c r="Q416" s="42">
        <f t="shared" si="107"/>
        <v>0</v>
      </c>
      <c r="R416" s="135">
        <f t="shared" si="101"/>
        <v>0</v>
      </c>
      <c r="S416" s="135">
        <f t="shared" si="102"/>
        <v>0</v>
      </c>
      <c r="T416" s="121">
        <f t="shared" si="109"/>
        <v>0</v>
      </c>
      <c r="U416" s="132">
        <f t="shared" si="103"/>
        <v>0</v>
      </c>
      <c r="V416" s="121">
        <f t="shared" si="105"/>
        <v>0</v>
      </c>
      <c r="W416" s="47"/>
      <c r="X416" s="125">
        <f t="shared" ref="X416:X479" si="110">IF(V416&gt;0,X415+1,0)</f>
        <v>0</v>
      </c>
      <c r="Y416" s="125">
        <f t="shared" si="104"/>
        <v>0</v>
      </c>
      <c r="Z416" s="153">
        <f t="shared" si="97"/>
        <v>0</v>
      </c>
      <c r="AA416" s="109"/>
    </row>
    <row r="417" spans="2:27" x14ac:dyDescent="0.25">
      <c r="B417" s="47">
        <f>B405+1</f>
        <v>35</v>
      </c>
      <c r="C417" s="47">
        <v>409</v>
      </c>
      <c r="D417" s="51">
        <v>31</v>
      </c>
      <c r="E417" s="51"/>
      <c r="F417" s="53">
        <v>4.75</v>
      </c>
      <c r="G417" s="44">
        <f t="shared" si="100"/>
        <v>6.45</v>
      </c>
      <c r="K417" s="40">
        <v>37803</v>
      </c>
      <c r="L417" s="54" t="str">
        <f t="shared" si="98"/>
        <v>.</v>
      </c>
      <c r="M417" s="58">
        <f t="shared" si="99"/>
        <v>0</v>
      </c>
      <c r="N417" s="124">
        <f t="shared" si="106"/>
        <v>0</v>
      </c>
      <c r="O417" s="120">
        <f t="shared" si="108"/>
        <v>0</v>
      </c>
      <c r="P417" s="42"/>
      <c r="Q417" s="42">
        <f t="shared" si="107"/>
        <v>0</v>
      </c>
      <c r="R417" s="135">
        <f t="shared" si="101"/>
        <v>0</v>
      </c>
      <c r="S417" s="135">
        <f t="shared" si="102"/>
        <v>0</v>
      </c>
      <c r="T417" s="121">
        <f t="shared" si="109"/>
        <v>0</v>
      </c>
      <c r="U417" s="132">
        <f t="shared" si="103"/>
        <v>0</v>
      </c>
      <c r="V417" s="121">
        <f t="shared" si="105"/>
        <v>0</v>
      </c>
      <c r="W417" s="47"/>
      <c r="X417" s="125">
        <f t="shared" si="110"/>
        <v>0</v>
      </c>
      <c r="Y417" s="125">
        <f t="shared" si="104"/>
        <v>0</v>
      </c>
      <c r="Z417" s="153">
        <f t="shared" si="97"/>
        <v>0</v>
      </c>
      <c r="AA417" s="109"/>
    </row>
    <row r="418" spans="2:27" x14ac:dyDescent="0.25">
      <c r="B418" s="47"/>
      <c r="C418" s="51">
        <v>410</v>
      </c>
      <c r="D418" s="51">
        <v>31</v>
      </c>
      <c r="E418" s="51"/>
      <c r="F418" s="53">
        <v>4.75</v>
      </c>
      <c r="G418" s="44">
        <f t="shared" si="100"/>
        <v>6.45</v>
      </c>
      <c r="K418" s="40">
        <v>37834</v>
      </c>
      <c r="L418" s="54" t="str">
        <f t="shared" si="98"/>
        <v>.</v>
      </c>
      <c r="M418" s="58">
        <f t="shared" si="99"/>
        <v>0</v>
      </c>
      <c r="N418" s="124">
        <f t="shared" si="106"/>
        <v>0</v>
      </c>
      <c r="O418" s="120">
        <f t="shared" si="108"/>
        <v>0</v>
      </c>
      <c r="P418" s="42"/>
      <c r="Q418" s="42">
        <f t="shared" si="107"/>
        <v>0</v>
      </c>
      <c r="R418" s="135">
        <f t="shared" si="101"/>
        <v>0</v>
      </c>
      <c r="S418" s="135">
        <f t="shared" si="102"/>
        <v>0</v>
      </c>
      <c r="T418" s="121">
        <f t="shared" si="109"/>
        <v>0</v>
      </c>
      <c r="U418" s="132">
        <f t="shared" si="103"/>
        <v>0</v>
      </c>
      <c r="V418" s="121">
        <f t="shared" si="105"/>
        <v>0</v>
      </c>
      <c r="W418" s="47"/>
      <c r="X418" s="125">
        <f t="shared" si="110"/>
        <v>0</v>
      </c>
      <c r="Y418" s="125">
        <f t="shared" si="104"/>
        <v>0</v>
      </c>
      <c r="Z418" s="153">
        <f t="shared" si="97"/>
        <v>0</v>
      </c>
      <c r="AA418" s="109"/>
    </row>
    <row r="419" spans="2:27" x14ac:dyDescent="0.25">
      <c r="B419" s="47"/>
      <c r="C419" s="51">
        <v>411</v>
      </c>
      <c r="D419" s="51">
        <v>30</v>
      </c>
      <c r="E419" s="51"/>
      <c r="F419" s="53">
        <v>4.75</v>
      </c>
      <c r="G419" s="44">
        <f t="shared" si="100"/>
        <v>6.45</v>
      </c>
      <c r="K419" s="40">
        <v>37865</v>
      </c>
      <c r="L419" s="54" t="str">
        <f t="shared" si="98"/>
        <v>.</v>
      </c>
      <c r="M419" s="58">
        <f t="shared" si="99"/>
        <v>0</v>
      </c>
      <c r="N419" s="124">
        <f t="shared" si="106"/>
        <v>0</v>
      </c>
      <c r="O419" s="120">
        <f t="shared" si="108"/>
        <v>0</v>
      </c>
      <c r="P419" s="42"/>
      <c r="Q419" s="42">
        <f t="shared" si="107"/>
        <v>0</v>
      </c>
      <c r="R419" s="135">
        <f t="shared" si="101"/>
        <v>0</v>
      </c>
      <c r="S419" s="135">
        <f t="shared" si="102"/>
        <v>0</v>
      </c>
      <c r="T419" s="121">
        <f t="shared" si="109"/>
        <v>0</v>
      </c>
      <c r="U419" s="132">
        <f t="shared" si="103"/>
        <v>0</v>
      </c>
      <c r="V419" s="121">
        <f t="shared" si="105"/>
        <v>0</v>
      </c>
      <c r="W419" s="47"/>
      <c r="X419" s="125">
        <f t="shared" si="110"/>
        <v>0</v>
      </c>
      <c r="Y419" s="125">
        <f t="shared" si="104"/>
        <v>0</v>
      </c>
      <c r="Z419" s="153">
        <f t="shared" si="97"/>
        <v>0</v>
      </c>
      <c r="AA419" s="109"/>
    </row>
    <row r="420" spans="2:27" x14ac:dyDescent="0.25">
      <c r="B420" s="47"/>
      <c r="C420" s="47">
        <v>412</v>
      </c>
      <c r="D420" s="51">
        <v>31</v>
      </c>
      <c r="E420" s="51"/>
      <c r="F420" s="53">
        <v>4.75</v>
      </c>
      <c r="G420" s="44">
        <f t="shared" si="100"/>
        <v>6.45</v>
      </c>
      <c r="K420" s="40">
        <v>37895</v>
      </c>
      <c r="L420" s="54" t="str">
        <f t="shared" si="98"/>
        <v>.</v>
      </c>
      <c r="M420" s="58">
        <f t="shared" si="99"/>
        <v>0</v>
      </c>
      <c r="N420" s="124">
        <f t="shared" si="106"/>
        <v>0</v>
      </c>
      <c r="O420" s="120">
        <f t="shared" si="108"/>
        <v>0</v>
      </c>
      <c r="P420" s="42"/>
      <c r="Q420" s="42">
        <f t="shared" si="107"/>
        <v>0</v>
      </c>
      <c r="R420" s="135">
        <f t="shared" si="101"/>
        <v>0</v>
      </c>
      <c r="S420" s="135">
        <f t="shared" si="102"/>
        <v>0</v>
      </c>
      <c r="T420" s="121">
        <f t="shared" si="109"/>
        <v>0</v>
      </c>
      <c r="U420" s="132">
        <f t="shared" si="103"/>
        <v>0</v>
      </c>
      <c r="V420" s="121">
        <f t="shared" si="105"/>
        <v>0</v>
      </c>
      <c r="W420" s="47"/>
      <c r="X420" s="125">
        <f t="shared" si="110"/>
        <v>0</v>
      </c>
      <c r="Y420" s="125">
        <f t="shared" si="104"/>
        <v>0</v>
      </c>
      <c r="Z420" s="153">
        <f t="shared" si="97"/>
        <v>0</v>
      </c>
      <c r="AA420" s="109"/>
    </row>
    <row r="421" spans="2:27" x14ac:dyDescent="0.25">
      <c r="B421" s="47"/>
      <c r="C421" s="51">
        <v>413</v>
      </c>
      <c r="D421" s="51">
        <v>30</v>
      </c>
      <c r="E421" s="51"/>
      <c r="F421" s="53">
        <v>4.9800000000000004</v>
      </c>
      <c r="G421" s="44">
        <f t="shared" si="100"/>
        <v>6.6800000000000006</v>
      </c>
      <c r="K421" s="40">
        <v>37926</v>
      </c>
      <c r="L421" s="54" t="str">
        <f t="shared" si="98"/>
        <v>.</v>
      </c>
      <c r="M421" s="58">
        <f t="shared" si="99"/>
        <v>0</v>
      </c>
      <c r="N421" s="124">
        <f t="shared" si="106"/>
        <v>0</v>
      </c>
      <c r="O421" s="120">
        <f t="shared" si="108"/>
        <v>0</v>
      </c>
      <c r="P421" s="42"/>
      <c r="Q421" s="42">
        <f t="shared" si="107"/>
        <v>0</v>
      </c>
      <c r="R421" s="135">
        <f t="shared" si="101"/>
        <v>0</v>
      </c>
      <c r="S421" s="135">
        <f t="shared" si="102"/>
        <v>0</v>
      </c>
      <c r="T421" s="121">
        <f t="shared" si="109"/>
        <v>0</v>
      </c>
      <c r="U421" s="132">
        <f t="shared" si="103"/>
        <v>0</v>
      </c>
      <c r="V421" s="121">
        <f t="shared" si="105"/>
        <v>0</v>
      </c>
      <c r="W421" s="47"/>
      <c r="X421" s="125">
        <f t="shared" si="110"/>
        <v>0</v>
      </c>
      <c r="Y421" s="125">
        <f t="shared" si="104"/>
        <v>0</v>
      </c>
      <c r="Z421" s="153">
        <f t="shared" si="97"/>
        <v>0</v>
      </c>
      <c r="AA421" s="109"/>
    </row>
    <row r="422" spans="2:27" x14ac:dyDescent="0.25">
      <c r="B422" s="47"/>
      <c r="C422" s="51">
        <v>414</v>
      </c>
      <c r="D422" s="51">
        <v>31</v>
      </c>
      <c r="E422" s="51"/>
      <c r="F422" s="53">
        <v>5.23</v>
      </c>
      <c r="G422" s="44">
        <f t="shared" si="100"/>
        <v>6.9300000000000006</v>
      </c>
      <c r="I422" s="96">
        <f>SUM(G411:G422)/12</f>
        <v>6.509166666666669</v>
      </c>
      <c r="K422" s="40">
        <v>37956</v>
      </c>
      <c r="L422" s="54" t="str">
        <f t="shared" si="98"/>
        <v>.</v>
      </c>
      <c r="M422" s="58">
        <f t="shared" si="99"/>
        <v>0</v>
      </c>
      <c r="N422" s="124">
        <f t="shared" si="106"/>
        <v>0</v>
      </c>
      <c r="O422" s="120">
        <f t="shared" si="108"/>
        <v>0</v>
      </c>
      <c r="P422" s="42"/>
      <c r="Q422" s="42">
        <f t="shared" si="107"/>
        <v>0</v>
      </c>
      <c r="R422" s="135">
        <f t="shared" si="101"/>
        <v>0</v>
      </c>
      <c r="S422" s="135">
        <f t="shared" si="102"/>
        <v>0</v>
      </c>
      <c r="T422" s="121">
        <f t="shared" si="109"/>
        <v>0</v>
      </c>
      <c r="U422" s="132">
        <f t="shared" si="103"/>
        <v>0</v>
      </c>
      <c r="V422" s="121">
        <f t="shared" si="105"/>
        <v>0</v>
      </c>
      <c r="W422" s="47"/>
      <c r="X422" s="125">
        <f t="shared" si="110"/>
        <v>0</v>
      </c>
      <c r="Y422" s="125">
        <f t="shared" si="104"/>
        <v>0</v>
      </c>
      <c r="Z422" s="153">
        <f t="shared" si="97"/>
        <v>0</v>
      </c>
      <c r="AA422" s="109"/>
    </row>
    <row r="423" spans="2:27" x14ac:dyDescent="0.25">
      <c r="B423" s="47"/>
      <c r="C423" s="47">
        <v>415</v>
      </c>
      <c r="D423" s="51">
        <v>31</v>
      </c>
      <c r="E423" s="51"/>
      <c r="F423" s="53">
        <v>5.25</v>
      </c>
      <c r="G423" s="44">
        <f t="shared" si="100"/>
        <v>6.95</v>
      </c>
      <c r="H423" s="39">
        <f>H411+1</f>
        <v>2004</v>
      </c>
      <c r="K423" s="40">
        <v>37987</v>
      </c>
      <c r="L423" s="54" t="str">
        <f t="shared" si="98"/>
        <v>.</v>
      </c>
      <c r="M423" s="58">
        <f t="shared" si="99"/>
        <v>0</v>
      </c>
      <c r="N423" s="124">
        <f t="shared" si="106"/>
        <v>0</v>
      </c>
      <c r="O423" s="120">
        <f t="shared" si="108"/>
        <v>0</v>
      </c>
      <c r="P423" s="42"/>
      <c r="Q423" s="42">
        <f t="shared" si="107"/>
        <v>0</v>
      </c>
      <c r="R423" s="135">
        <f t="shared" si="101"/>
        <v>0</v>
      </c>
      <c r="S423" s="135">
        <f t="shared" si="102"/>
        <v>0</v>
      </c>
      <c r="T423" s="121">
        <f t="shared" si="109"/>
        <v>0</v>
      </c>
      <c r="U423" s="132">
        <f t="shared" si="103"/>
        <v>0</v>
      </c>
      <c r="V423" s="121">
        <f t="shared" si="105"/>
        <v>0</v>
      </c>
      <c r="W423" s="47"/>
      <c r="X423" s="125">
        <f t="shared" si="110"/>
        <v>0</v>
      </c>
      <c r="Y423" s="125">
        <f t="shared" si="104"/>
        <v>0</v>
      </c>
      <c r="Z423" s="153">
        <f t="shared" si="97"/>
        <v>0</v>
      </c>
      <c r="AA423" s="109"/>
    </row>
    <row r="424" spans="2:27" x14ac:dyDescent="0.25">
      <c r="B424" s="47"/>
      <c r="C424" s="51">
        <v>416</v>
      </c>
      <c r="D424" s="51">
        <v>28.25</v>
      </c>
      <c r="E424" s="51"/>
      <c r="F424" s="53">
        <v>5.25</v>
      </c>
      <c r="G424" s="44">
        <f t="shared" si="100"/>
        <v>6.95</v>
      </c>
      <c r="K424" s="40">
        <v>38018</v>
      </c>
      <c r="L424" s="54" t="str">
        <f t="shared" si="98"/>
        <v>.</v>
      </c>
      <c r="M424" s="58">
        <f t="shared" si="99"/>
        <v>0</v>
      </c>
      <c r="N424" s="124">
        <f t="shared" si="106"/>
        <v>0</v>
      </c>
      <c r="O424" s="120">
        <f t="shared" si="108"/>
        <v>0</v>
      </c>
      <c r="P424" s="42"/>
      <c r="Q424" s="42">
        <f t="shared" si="107"/>
        <v>0</v>
      </c>
      <c r="R424" s="135">
        <f t="shared" si="101"/>
        <v>0</v>
      </c>
      <c r="S424" s="135">
        <f t="shared" si="102"/>
        <v>0</v>
      </c>
      <c r="T424" s="121">
        <f t="shared" si="109"/>
        <v>0</v>
      </c>
      <c r="U424" s="132">
        <f t="shared" si="103"/>
        <v>0</v>
      </c>
      <c r="V424" s="121">
        <f t="shared" si="105"/>
        <v>0</v>
      </c>
      <c r="W424" s="47"/>
      <c r="X424" s="125">
        <f t="shared" si="110"/>
        <v>0</v>
      </c>
      <c r="Y424" s="125">
        <f t="shared" si="104"/>
        <v>0</v>
      </c>
      <c r="Z424" s="153">
        <f t="shared" si="97"/>
        <v>0</v>
      </c>
      <c r="AA424" s="109"/>
    </row>
    <row r="425" spans="2:27" x14ac:dyDescent="0.25">
      <c r="B425" s="47"/>
      <c r="C425" s="51">
        <v>417</v>
      </c>
      <c r="D425" s="51">
        <v>31</v>
      </c>
      <c r="E425" s="51"/>
      <c r="F425" s="53">
        <v>5.25</v>
      </c>
      <c r="G425" s="44">
        <f t="shared" si="100"/>
        <v>6.95</v>
      </c>
      <c r="K425" s="40">
        <v>38047</v>
      </c>
      <c r="L425" s="54" t="str">
        <f t="shared" si="98"/>
        <v>.</v>
      </c>
      <c r="M425" s="58">
        <f t="shared" si="99"/>
        <v>0</v>
      </c>
      <c r="N425" s="124">
        <f t="shared" si="106"/>
        <v>0</v>
      </c>
      <c r="O425" s="120">
        <f t="shared" si="108"/>
        <v>0</v>
      </c>
      <c r="P425" s="42"/>
      <c r="Q425" s="42">
        <f t="shared" si="107"/>
        <v>0</v>
      </c>
      <c r="R425" s="135">
        <f t="shared" si="101"/>
        <v>0</v>
      </c>
      <c r="S425" s="135">
        <f t="shared" si="102"/>
        <v>0</v>
      </c>
      <c r="T425" s="121">
        <f t="shared" si="109"/>
        <v>0</v>
      </c>
      <c r="U425" s="132">
        <f t="shared" si="103"/>
        <v>0</v>
      </c>
      <c r="V425" s="121">
        <f t="shared" si="105"/>
        <v>0</v>
      </c>
      <c r="W425" s="47"/>
      <c r="X425" s="125">
        <f t="shared" si="110"/>
        <v>0</v>
      </c>
      <c r="Y425" s="125">
        <f t="shared" si="104"/>
        <v>0</v>
      </c>
      <c r="Z425" s="153">
        <f t="shared" si="97"/>
        <v>0</v>
      </c>
      <c r="AA425" s="109"/>
    </row>
    <row r="426" spans="2:27" x14ac:dyDescent="0.25">
      <c r="B426" s="47"/>
      <c r="C426" s="47">
        <v>418</v>
      </c>
      <c r="D426" s="51">
        <v>30</v>
      </c>
      <c r="E426" s="51"/>
      <c r="F426" s="53">
        <v>5.25</v>
      </c>
      <c r="G426" s="44">
        <f t="shared" si="100"/>
        <v>6.95</v>
      </c>
      <c r="K426" s="40">
        <v>38078</v>
      </c>
      <c r="L426" s="54" t="str">
        <f t="shared" si="98"/>
        <v>.</v>
      </c>
      <c r="M426" s="58">
        <f t="shared" si="99"/>
        <v>0</v>
      </c>
      <c r="N426" s="124">
        <f t="shared" si="106"/>
        <v>0</v>
      </c>
      <c r="O426" s="120">
        <f t="shared" si="108"/>
        <v>0</v>
      </c>
      <c r="P426" s="42"/>
      <c r="Q426" s="42">
        <f t="shared" si="107"/>
        <v>0</v>
      </c>
      <c r="R426" s="135">
        <f t="shared" si="101"/>
        <v>0</v>
      </c>
      <c r="S426" s="135">
        <f t="shared" si="102"/>
        <v>0</v>
      </c>
      <c r="T426" s="121">
        <f t="shared" si="109"/>
        <v>0</v>
      </c>
      <c r="U426" s="132">
        <f t="shared" si="103"/>
        <v>0</v>
      </c>
      <c r="V426" s="121">
        <f t="shared" si="105"/>
        <v>0</v>
      </c>
      <c r="W426" s="47"/>
      <c r="X426" s="125">
        <f t="shared" si="110"/>
        <v>0</v>
      </c>
      <c r="Y426" s="125">
        <f t="shared" si="104"/>
        <v>0</v>
      </c>
      <c r="Z426" s="153">
        <f t="shared" si="97"/>
        <v>0</v>
      </c>
      <c r="AA426" s="109"/>
    </row>
    <row r="427" spans="2:27" x14ac:dyDescent="0.25">
      <c r="B427" s="47"/>
      <c r="C427" s="51">
        <v>419</v>
      </c>
      <c r="D427" s="51">
        <v>31</v>
      </c>
      <c r="E427" s="51"/>
      <c r="F427" s="53">
        <v>5.25</v>
      </c>
      <c r="G427" s="44">
        <f t="shared" si="100"/>
        <v>6.95</v>
      </c>
      <c r="K427" s="40">
        <v>38108</v>
      </c>
      <c r="L427" s="54" t="str">
        <f t="shared" si="98"/>
        <v>.</v>
      </c>
      <c r="M427" s="58">
        <f t="shared" si="99"/>
        <v>0</v>
      </c>
      <c r="N427" s="124">
        <f t="shared" si="106"/>
        <v>0</v>
      </c>
      <c r="O427" s="120">
        <f t="shared" si="108"/>
        <v>0</v>
      </c>
      <c r="P427" s="42"/>
      <c r="Q427" s="42">
        <f t="shared" si="107"/>
        <v>0</v>
      </c>
      <c r="R427" s="135">
        <f t="shared" si="101"/>
        <v>0</v>
      </c>
      <c r="S427" s="135">
        <f t="shared" si="102"/>
        <v>0</v>
      </c>
      <c r="T427" s="121">
        <f t="shared" si="109"/>
        <v>0</v>
      </c>
      <c r="U427" s="132">
        <f t="shared" si="103"/>
        <v>0</v>
      </c>
      <c r="V427" s="121">
        <f t="shared" si="105"/>
        <v>0</v>
      </c>
      <c r="W427" s="47"/>
      <c r="X427" s="125">
        <f t="shared" si="110"/>
        <v>0</v>
      </c>
      <c r="Y427" s="125">
        <f t="shared" si="104"/>
        <v>0</v>
      </c>
      <c r="Z427" s="153">
        <f t="shared" si="97"/>
        <v>0</v>
      </c>
      <c r="AA427" s="109"/>
    </row>
    <row r="428" spans="2:27" x14ac:dyDescent="0.25">
      <c r="B428" s="47"/>
      <c r="C428" s="51">
        <v>420</v>
      </c>
      <c r="D428" s="51">
        <v>30</v>
      </c>
      <c r="E428" s="51"/>
      <c r="F428" s="53">
        <v>5.25</v>
      </c>
      <c r="G428" s="44">
        <f t="shared" si="100"/>
        <v>6.95</v>
      </c>
      <c r="K428" s="40">
        <v>38139</v>
      </c>
      <c r="L428" s="54" t="str">
        <f t="shared" si="98"/>
        <v>.</v>
      </c>
      <c r="M428" s="58">
        <f t="shared" si="99"/>
        <v>0</v>
      </c>
      <c r="N428" s="124">
        <f t="shared" si="106"/>
        <v>0</v>
      </c>
      <c r="O428" s="120">
        <f t="shared" si="108"/>
        <v>0</v>
      </c>
      <c r="P428" s="115">
        <f>SUM(O417:O428)</f>
        <v>0</v>
      </c>
      <c r="Q428" s="42">
        <f t="shared" si="107"/>
        <v>0</v>
      </c>
      <c r="R428" s="135">
        <f t="shared" si="101"/>
        <v>0</v>
      </c>
      <c r="S428" s="135">
        <f t="shared" si="102"/>
        <v>0</v>
      </c>
      <c r="T428" s="121">
        <f t="shared" si="109"/>
        <v>0</v>
      </c>
      <c r="U428" s="132">
        <f t="shared" si="103"/>
        <v>0</v>
      </c>
      <c r="V428" s="121">
        <f t="shared" si="105"/>
        <v>0</v>
      </c>
      <c r="W428" s="47"/>
      <c r="X428" s="125">
        <f t="shared" si="110"/>
        <v>0</v>
      </c>
      <c r="Y428" s="125">
        <f t="shared" si="104"/>
        <v>0</v>
      </c>
      <c r="Z428" s="153">
        <f t="shared" si="97"/>
        <v>0</v>
      </c>
      <c r="AA428" s="109"/>
    </row>
    <row r="429" spans="2:27" x14ac:dyDescent="0.25">
      <c r="B429" s="47">
        <f>B417+1</f>
        <v>36</v>
      </c>
      <c r="C429" s="47">
        <v>421</v>
      </c>
      <c r="D429" s="51">
        <v>31</v>
      </c>
      <c r="E429" s="51"/>
      <c r="F429" s="53">
        <v>5.25</v>
      </c>
      <c r="G429" s="44">
        <f t="shared" si="100"/>
        <v>6.95</v>
      </c>
      <c r="K429" s="40">
        <v>38169</v>
      </c>
      <c r="L429" s="54" t="str">
        <f t="shared" si="98"/>
        <v>.</v>
      </c>
      <c r="M429" s="58">
        <f t="shared" si="99"/>
        <v>0</v>
      </c>
      <c r="N429" s="124">
        <f t="shared" si="106"/>
        <v>0</v>
      </c>
      <c r="O429" s="120">
        <f t="shared" si="108"/>
        <v>0</v>
      </c>
      <c r="P429" s="42"/>
      <c r="Q429" s="42">
        <f t="shared" si="107"/>
        <v>0</v>
      </c>
      <c r="R429" s="135">
        <f t="shared" si="101"/>
        <v>0</v>
      </c>
      <c r="S429" s="135">
        <f t="shared" si="102"/>
        <v>0</v>
      </c>
      <c r="T429" s="121">
        <f t="shared" si="109"/>
        <v>0</v>
      </c>
      <c r="U429" s="132">
        <f t="shared" si="103"/>
        <v>0</v>
      </c>
      <c r="V429" s="121">
        <f t="shared" si="105"/>
        <v>0</v>
      </c>
      <c r="W429" s="47"/>
      <c r="X429" s="125">
        <f t="shared" si="110"/>
        <v>0</v>
      </c>
      <c r="Y429" s="125">
        <f t="shared" si="104"/>
        <v>0</v>
      </c>
      <c r="Z429" s="153">
        <f t="shared" si="97"/>
        <v>0</v>
      </c>
      <c r="AA429" s="109"/>
    </row>
    <row r="430" spans="2:27" x14ac:dyDescent="0.25">
      <c r="B430" s="47"/>
      <c r="C430" s="51">
        <v>422</v>
      </c>
      <c r="D430" s="51">
        <v>31</v>
      </c>
      <c r="E430" s="51"/>
      <c r="F430" s="53">
        <v>5.25</v>
      </c>
      <c r="G430" s="44">
        <f t="shared" si="100"/>
        <v>6.95</v>
      </c>
      <c r="K430" s="40">
        <v>38200</v>
      </c>
      <c r="L430" s="54" t="str">
        <f t="shared" si="98"/>
        <v>.</v>
      </c>
      <c r="M430" s="58">
        <f t="shared" si="99"/>
        <v>0</v>
      </c>
      <c r="N430" s="124">
        <f t="shared" si="106"/>
        <v>0</v>
      </c>
      <c r="O430" s="120">
        <f t="shared" si="108"/>
        <v>0</v>
      </c>
      <c r="P430" s="42"/>
      <c r="Q430" s="42">
        <f t="shared" si="107"/>
        <v>0</v>
      </c>
      <c r="R430" s="135">
        <f t="shared" si="101"/>
        <v>0</v>
      </c>
      <c r="S430" s="135">
        <f t="shared" si="102"/>
        <v>0</v>
      </c>
      <c r="T430" s="121">
        <f t="shared" si="109"/>
        <v>0</v>
      </c>
      <c r="U430" s="132">
        <f t="shared" si="103"/>
        <v>0</v>
      </c>
      <c r="V430" s="121">
        <f t="shared" si="105"/>
        <v>0</v>
      </c>
      <c r="W430" s="47"/>
      <c r="X430" s="125">
        <f t="shared" si="110"/>
        <v>0</v>
      </c>
      <c r="Y430" s="125">
        <f t="shared" si="104"/>
        <v>0</v>
      </c>
      <c r="Z430" s="153">
        <f t="shared" si="97"/>
        <v>0</v>
      </c>
      <c r="AA430" s="109"/>
    </row>
    <row r="431" spans="2:27" x14ac:dyDescent="0.25">
      <c r="B431" s="47"/>
      <c r="C431" s="51">
        <v>423</v>
      </c>
      <c r="D431" s="51">
        <v>30</v>
      </c>
      <c r="E431" s="51"/>
      <c r="F431" s="53">
        <v>5.25</v>
      </c>
      <c r="G431" s="44">
        <f t="shared" si="100"/>
        <v>6.95</v>
      </c>
      <c r="K431" s="40">
        <v>38231</v>
      </c>
      <c r="L431" s="54" t="str">
        <f t="shared" si="98"/>
        <v>.</v>
      </c>
      <c r="M431" s="58">
        <f t="shared" si="99"/>
        <v>0</v>
      </c>
      <c r="N431" s="124">
        <f t="shared" si="106"/>
        <v>0</v>
      </c>
      <c r="O431" s="120">
        <f t="shared" si="108"/>
        <v>0</v>
      </c>
      <c r="P431" s="42"/>
      <c r="Q431" s="42">
        <f t="shared" si="107"/>
        <v>0</v>
      </c>
      <c r="R431" s="135">
        <f t="shared" si="101"/>
        <v>0</v>
      </c>
      <c r="S431" s="135">
        <f t="shared" si="102"/>
        <v>0</v>
      </c>
      <c r="T431" s="121">
        <f t="shared" si="109"/>
        <v>0</v>
      </c>
      <c r="U431" s="132">
        <f t="shared" si="103"/>
        <v>0</v>
      </c>
      <c r="V431" s="121">
        <f t="shared" si="105"/>
        <v>0</v>
      </c>
      <c r="W431" s="47"/>
      <c r="X431" s="125">
        <f t="shared" si="110"/>
        <v>0</v>
      </c>
      <c r="Y431" s="125">
        <f t="shared" si="104"/>
        <v>0</v>
      </c>
      <c r="Z431" s="153">
        <f t="shared" si="97"/>
        <v>0</v>
      </c>
      <c r="AA431" s="109"/>
    </row>
    <row r="432" spans="2:27" x14ac:dyDescent="0.25">
      <c r="B432" s="47"/>
      <c r="C432" s="47">
        <v>424</v>
      </c>
      <c r="D432" s="51">
        <v>31</v>
      </c>
      <c r="E432" s="51"/>
      <c r="F432" s="53">
        <v>5.25</v>
      </c>
      <c r="G432" s="44">
        <f t="shared" si="100"/>
        <v>6.95</v>
      </c>
      <c r="K432" s="40">
        <v>38261</v>
      </c>
      <c r="L432" s="54" t="str">
        <f t="shared" si="98"/>
        <v>.</v>
      </c>
      <c r="M432" s="58">
        <f t="shared" si="99"/>
        <v>0</v>
      </c>
      <c r="N432" s="124">
        <f t="shared" si="106"/>
        <v>0</v>
      </c>
      <c r="O432" s="120">
        <f t="shared" si="108"/>
        <v>0</v>
      </c>
      <c r="P432" s="42"/>
      <c r="Q432" s="42">
        <f t="shared" si="107"/>
        <v>0</v>
      </c>
      <c r="R432" s="135">
        <f t="shared" si="101"/>
        <v>0</v>
      </c>
      <c r="S432" s="135">
        <f t="shared" si="102"/>
        <v>0</v>
      </c>
      <c r="T432" s="121">
        <f t="shared" si="109"/>
        <v>0</v>
      </c>
      <c r="U432" s="132">
        <f t="shared" si="103"/>
        <v>0</v>
      </c>
      <c r="V432" s="121">
        <f t="shared" si="105"/>
        <v>0</v>
      </c>
      <c r="W432" s="47"/>
      <c r="X432" s="125">
        <f t="shared" si="110"/>
        <v>0</v>
      </c>
      <c r="Y432" s="125">
        <f t="shared" si="104"/>
        <v>0</v>
      </c>
      <c r="Z432" s="153">
        <f t="shared" si="97"/>
        <v>0</v>
      </c>
      <c r="AA432" s="109"/>
    </row>
    <row r="433" spans="2:27" x14ac:dyDescent="0.25">
      <c r="B433" s="47"/>
      <c r="C433" s="51">
        <v>425</v>
      </c>
      <c r="D433" s="51">
        <v>30</v>
      </c>
      <c r="E433" s="51"/>
      <c r="F433" s="53">
        <v>5.25</v>
      </c>
      <c r="G433" s="44">
        <f t="shared" si="100"/>
        <v>6.95</v>
      </c>
      <c r="K433" s="40">
        <v>38292</v>
      </c>
      <c r="L433" s="54" t="str">
        <f t="shared" si="98"/>
        <v>.</v>
      </c>
      <c r="M433" s="58">
        <f t="shared" si="99"/>
        <v>0</v>
      </c>
      <c r="N433" s="124">
        <f t="shared" si="106"/>
        <v>0</v>
      </c>
      <c r="O433" s="120">
        <f t="shared" si="108"/>
        <v>0</v>
      </c>
      <c r="P433" s="42"/>
      <c r="Q433" s="42">
        <f t="shared" si="107"/>
        <v>0</v>
      </c>
      <c r="R433" s="135">
        <f t="shared" si="101"/>
        <v>0</v>
      </c>
      <c r="S433" s="135">
        <f t="shared" si="102"/>
        <v>0</v>
      </c>
      <c r="T433" s="121">
        <f t="shared" si="109"/>
        <v>0</v>
      </c>
      <c r="U433" s="132">
        <f t="shared" si="103"/>
        <v>0</v>
      </c>
      <c r="V433" s="121">
        <f t="shared" si="105"/>
        <v>0</v>
      </c>
      <c r="W433" s="47"/>
      <c r="X433" s="125">
        <f t="shared" si="110"/>
        <v>0</v>
      </c>
      <c r="Y433" s="125">
        <f t="shared" si="104"/>
        <v>0</v>
      </c>
      <c r="Z433" s="153">
        <f t="shared" si="97"/>
        <v>0</v>
      </c>
      <c r="AA433" s="109"/>
    </row>
    <row r="434" spans="2:27" x14ac:dyDescent="0.25">
      <c r="B434" s="47"/>
      <c r="C434" s="51">
        <v>426</v>
      </c>
      <c r="D434" s="51">
        <v>31</v>
      </c>
      <c r="E434" s="51"/>
      <c r="F434" s="53">
        <v>5.25</v>
      </c>
      <c r="G434" s="44">
        <f t="shared" si="100"/>
        <v>6.95</v>
      </c>
      <c r="I434" s="96">
        <f>SUM(G423:G434)/12</f>
        <v>6.950000000000002</v>
      </c>
      <c r="K434" s="40">
        <v>38322</v>
      </c>
      <c r="L434" s="54" t="str">
        <f t="shared" si="98"/>
        <v>.</v>
      </c>
      <c r="M434" s="58">
        <f t="shared" si="99"/>
        <v>0</v>
      </c>
      <c r="N434" s="124">
        <f t="shared" si="106"/>
        <v>0</v>
      </c>
      <c r="O434" s="120">
        <f t="shared" si="108"/>
        <v>0</v>
      </c>
      <c r="P434" s="42"/>
      <c r="Q434" s="42">
        <f t="shared" si="107"/>
        <v>0</v>
      </c>
      <c r="R434" s="135">
        <f t="shared" si="101"/>
        <v>0</v>
      </c>
      <c r="S434" s="135">
        <f t="shared" si="102"/>
        <v>0</v>
      </c>
      <c r="T434" s="121">
        <f t="shared" si="109"/>
        <v>0</v>
      </c>
      <c r="U434" s="132">
        <f t="shared" si="103"/>
        <v>0</v>
      </c>
      <c r="V434" s="121">
        <f t="shared" si="105"/>
        <v>0</v>
      </c>
      <c r="W434" s="47"/>
      <c r="X434" s="125">
        <f t="shared" si="110"/>
        <v>0</v>
      </c>
      <c r="Y434" s="125">
        <f t="shared" si="104"/>
        <v>0</v>
      </c>
      <c r="Z434" s="153">
        <f t="shared" si="97"/>
        <v>0</v>
      </c>
      <c r="AA434" s="109"/>
    </row>
    <row r="435" spans="2:27" x14ac:dyDescent="0.25">
      <c r="B435" s="47"/>
      <c r="C435" s="47">
        <v>427</v>
      </c>
      <c r="D435" s="51">
        <v>31</v>
      </c>
      <c r="E435" s="51"/>
      <c r="F435" s="53">
        <v>5.25</v>
      </c>
      <c r="G435" s="44">
        <f t="shared" si="100"/>
        <v>6.95</v>
      </c>
      <c r="H435" s="39">
        <f>H423+1</f>
        <v>2005</v>
      </c>
      <c r="K435" s="40">
        <v>38353</v>
      </c>
      <c r="L435" s="54" t="str">
        <f t="shared" si="98"/>
        <v>.</v>
      </c>
      <c r="M435" s="58">
        <f t="shared" si="99"/>
        <v>0</v>
      </c>
      <c r="N435" s="124">
        <f t="shared" si="106"/>
        <v>0</v>
      </c>
      <c r="O435" s="120">
        <f t="shared" si="108"/>
        <v>0</v>
      </c>
      <c r="P435" s="42"/>
      <c r="Q435" s="42">
        <f t="shared" si="107"/>
        <v>0</v>
      </c>
      <c r="R435" s="135">
        <f t="shared" si="101"/>
        <v>0</v>
      </c>
      <c r="S435" s="135">
        <f t="shared" si="102"/>
        <v>0</v>
      </c>
      <c r="T435" s="121">
        <f t="shared" si="109"/>
        <v>0</v>
      </c>
      <c r="U435" s="132">
        <f t="shared" si="103"/>
        <v>0</v>
      </c>
      <c r="V435" s="121">
        <f t="shared" si="105"/>
        <v>0</v>
      </c>
      <c r="W435" s="47"/>
      <c r="X435" s="125">
        <f t="shared" si="110"/>
        <v>0</v>
      </c>
      <c r="Y435" s="125">
        <f t="shared" si="104"/>
        <v>0</v>
      </c>
      <c r="Z435" s="153">
        <f t="shared" si="97"/>
        <v>0</v>
      </c>
      <c r="AA435" s="109"/>
    </row>
    <row r="436" spans="2:27" x14ac:dyDescent="0.25">
      <c r="B436" s="47"/>
      <c r="C436" s="51">
        <v>428</v>
      </c>
      <c r="D436" s="51">
        <v>28.25</v>
      </c>
      <c r="E436" s="51"/>
      <c r="F436" s="53">
        <v>5.25</v>
      </c>
      <c r="G436" s="44">
        <f t="shared" si="100"/>
        <v>6.95</v>
      </c>
      <c r="K436" s="40">
        <v>38384</v>
      </c>
      <c r="L436" s="54" t="str">
        <f t="shared" si="98"/>
        <v>.</v>
      </c>
      <c r="M436" s="58">
        <f t="shared" si="99"/>
        <v>0</v>
      </c>
      <c r="N436" s="124">
        <f t="shared" si="106"/>
        <v>0</v>
      </c>
      <c r="O436" s="120">
        <f t="shared" si="108"/>
        <v>0</v>
      </c>
      <c r="P436" s="42"/>
      <c r="Q436" s="42">
        <f t="shared" si="107"/>
        <v>0</v>
      </c>
      <c r="R436" s="135">
        <f t="shared" si="101"/>
        <v>0</v>
      </c>
      <c r="S436" s="135">
        <f t="shared" si="102"/>
        <v>0</v>
      </c>
      <c r="T436" s="121">
        <f t="shared" si="109"/>
        <v>0</v>
      </c>
      <c r="U436" s="132">
        <f t="shared" si="103"/>
        <v>0</v>
      </c>
      <c r="V436" s="121">
        <f t="shared" si="105"/>
        <v>0</v>
      </c>
      <c r="W436" s="47"/>
      <c r="X436" s="125">
        <f t="shared" si="110"/>
        <v>0</v>
      </c>
      <c r="Y436" s="125">
        <f t="shared" si="104"/>
        <v>0</v>
      </c>
      <c r="Z436" s="153">
        <f t="shared" si="97"/>
        <v>0</v>
      </c>
      <c r="AA436" s="109"/>
    </row>
    <row r="437" spans="2:27" x14ac:dyDescent="0.25">
      <c r="B437" s="47"/>
      <c r="C437" s="51">
        <v>429</v>
      </c>
      <c r="D437" s="51">
        <v>31</v>
      </c>
      <c r="E437" s="51"/>
      <c r="F437" s="53">
        <v>5.49</v>
      </c>
      <c r="G437" s="44">
        <f t="shared" si="100"/>
        <v>7.19</v>
      </c>
      <c r="K437" s="40">
        <v>38412</v>
      </c>
      <c r="L437" s="54" t="str">
        <f t="shared" si="98"/>
        <v>.</v>
      </c>
      <c r="M437" s="58">
        <f t="shared" si="99"/>
        <v>0</v>
      </c>
      <c r="N437" s="124">
        <f t="shared" si="106"/>
        <v>0</v>
      </c>
      <c r="O437" s="120">
        <f t="shared" si="108"/>
        <v>0</v>
      </c>
      <c r="P437" s="42"/>
      <c r="Q437" s="42">
        <f t="shared" si="107"/>
        <v>0</v>
      </c>
      <c r="R437" s="135">
        <f t="shared" si="101"/>
        <v>0</v>
      </c>
      <c r="S437" s="135">
        <f t="shared" si="102"/>
        <v>0</v>
      </c>
      <c r="T437" s="121">
        <f t="shared" si="109"/>
        <v>0</v>
      </c>
      <c r="U437" s="132">
        <f t="shared" si="103"/>
        <v>0</v>
      </c>
      <c r="V437" s="121">
        <f t="shared" si="105"/>
        <v>0</v>
      </c>
      <c r="W437" s="47"/>
      <c r="X437" s="125">
        <f t="shared" si="110"/>
        <v>0</v>
      </c>
      <c r="Y437" s="125">
        <f t="shared" si="104"/>
        <v>0</v>
      </c>
      <c r="Z437" s="153">
        <f t="shared" si="97"/>
        <v>0</v>
      </c>
      <c r="AA437" s="109"/>
    </row>
    <row r="438" spans="2:27" x14ac:dyDescent="0.25">
      <c r="B438" s="47"/>
      <c r="C438" s="47">
        <v>430</v>
      </c>
      <c r="D438" s="51">
        <v>30</v>
      </c>
      <c r="E438" s="51"/>
      <c r="F438" s="53">
        <v>5.5</v>
      </c>
      <c r="G438" s="44">
        <f t="shared" si="100"/>
        <v>7.2</v>
      </c>
      <c r="K438" s="40">
        <v>38443</v>
      </c>
      <c r="L438" s="54" t="str">
        <f t="shared" si="98"/>
        <v>.</v>
      </c>
      <c r="M438" s="58">
        <f t="shared" si="99"/>
        <v>0</v>
      </c>
      <c r="N438" s="124">
        <f t="shared" si="106"/>
        <v>0</v>
      </c>
      <c r="O438" s="120">
        <f t="shared" si="108"/>
        <v>0</v>
      </c>
      <c r="P438" s="42"/>
      <c r="Q438" s="42">
        <f t="shared" si="107"/>
        <v>0</v>
      </c>
      <c r="R438" s="135">
        <f t="shared" si="101"/>
        <v>0</v>
      </c>
      <c r="S438" s="135">
        <f t="shared" si="102"/>
        <v>0</v>
      </c>
      <c r="T438" s="121">
        <f t="shared" si="109"/>
        <v>0</v>
      </c>
      <c r="U438" s="132">
        <f t="shared" si="103"/>
        <v>0</v>
      </c>
      <c r="V438" s="121">
        <f t="shared" si="105"/>
        <v>0</v>
      </c>
      <c r="W438" s="47"/>
      <c r="X438" s="125">
        <f t="shared" si="110"/>
        <v>0</v>
      </c>
      <c r="Y438" s="125">
        <f t="shared" si="104"/>
        <v>0</v>
      </c>
      <c r="Z438" s="153">
        <f t="shared" si="97"/>
        <v>0</v>
      </c>
      <c r="AA438" s="109"/>
    </row>
    <row r="439" spans="2:27" x14ac:dyDescent="0.25">
      <c r="B439" s="47"/>
      <c r="C439" s="51">
        <v>431</v>
      </c>
      <c r="D439" s="51">
        <v>31</v>
      </c>
      <c r="E439" s="51"/>
      <c r="F439" s="53">
        <v>5.5</v>
      </c>
      <c r="G439" s="44">
        <f t="shared" si="100"/>
        <v>7.2</v>
      </c>
      <c r="K439" s="40">
        <v>38473</v>
      </c>
      <c r="L439" s="54" t="str">
        <f t="shared" si="98"/>
        <v>.</v>
      </c>
      <c r="M439" s="58">
        <f t="shared" si="99"/>
        <v>0</v>
      </c>
      <c r="N439" s="124">
        <f t="shared" si="106"/>
        <v>0</v>
      </c>
      <c r="O439" s="120">
        <f t="shared" si="108"/>
        <v>0</v>
      </c>
      <c r="P439" s="42"/>
      <c r="Q439" s="42">
        <f t="shared" si="107"/>
        <v>0</v>
      </c>
      <c r="R439" s="135">
        <f t="shared" si="101"/>
        <v>0</v>
      </c>
      <c r="S439" s="135">
        <f t="shared" si="102"/>
        <v>0</v>
      </c>
      <c r="T439" s="121">
        <f t="shared" si="109"/>
        <v>0</v>
      </c>
      <c r="U439" s="132">
        <f t="shared" si="103"/>
        <v>0</v>
      </c>
      <c r="V439" s="121">
        <f t="shared" si="105"/>
        <v>0</v>
      </c>
      <c r="W439" s="47"/>
      <c r="X439" s="125">
        <f t="shared" si="110"/>
        <v>0</v>
      </c>
      <c r="Y439" s="125">
        <f t="shared" si="104"/>
        <v>0</v>
      </c>
      <c r="Z439" s="153">
        <f t="shared" si="97"/>
        <v>0</v>
      </c>
      <c r="AA439" s="109"/>
    </row>
    <row r="440" spans="2:27" x14ac:dyDescent="0.25">
      <c r="B440" s="47"/>
      <c r="C440" s="51">
        <v>432</v>
      </c>
      <c r="D440" s="51">
        <v>30</v>
      </c>
      <c r="E440" s="51"/>
      <c r="F440" s="53">
        <v>5.5</v>
      </c>
      <c r="G440" s="44">
        <f t="shared" si="100"/>
        <v>7.2</v>
      </c>
      <c r="K440" s="40">
        <v>38504</v>
      </c>
      <c r="L440" s="54" t="str">
        <f t="shared" si="98"/>
        <v>.</v>
      </c>
      <c r="M440" s="58">
        <f t="shared" si="99"/>
        <v>0</v>
      </c>
      <c r="N440" s="124">
        <f t="shared" si="106"/>
        <v>0</v>
      </c>
      <c r="O440" s="120">
        <f t="shared" si="108"/>
        <v>0</v>
      </c>
      <c r="P440" s="115">
        <f>SUM(O429:O440)</f>
        <v>0</v>
      </c>
      <c r="Q440" s="42">
        <f t="shared" si="107"/>
        <v>0</v>
      </c>
      <c r="R440" s="135">
        <f t="shared" si="101"/>
        <v>0</v>
      </c>
      <c r="S440" s="135">
        <f t="shared" si="102"/>
        <v>0</v>
      </c>
      <c r="T440" s="121">
        <f t="shared" si="109"/>
        <v>0</v>
      </c>
      <c r="U440" s="132">
        <f t="shared" si="103"/>
        <v>0</v>
      </c>
      <c r="V440" s="121">
        <f t="shared" si="105"/>
        <v>0</v>
      </c>
      <c r="W440" s="47"/>
      <c r="X440" s="125">
        <f t="shared" si="110"/>
        <v>0</v>
      </c>
      <c r="Y440" s="125">
        <f t="shared" si="104"/>
        <v>0</v>
      </c>
      <c r="Z440" s="153">
        <f t="shared" si="97"/>
        <v>0</v>
      </c>
      <c r="AA440" s="109"/>
    </row>
    <row r="441" spans="2:27" x14ac:dyDescent="0.25">
      <c r="B441" s="47">
        <f>B429+1</f>
        <v>37</v>
      </c>
      <c r="C441" s="47">
        <v>433</v>
      </c>
      <c r="D441" s="51">
        <v>31</v>
      </c>
      <c r="E441" s="51"/>
      <c r="F441" s="53">
        <v>5.5</v>
      </c>
      <c r="G441" s="44">
        <f t="shared" si="100"/>
        <v>7.2</v>
      </c>
      <c r="K441" s="40">
        <v>38534</v>
      </c>
      <c r="L441" s="54" t="str">
        <f t="shared" si="98"/>
        <v>.</v>
      </c>
      <c r="M441" s="58">
        <f t="shared" si="99"/>
        <v>0</v>
      </c>
      <c r="N441" s="124">
        <f t="shared" si="106"/>
        <v>0</v>
      </c>
      <c r="O441" s="120">
        <f t="shared" si="108"/>
        <v>0</v>
      </c>
      <c r="P441" s="42"/>
      <c r="Q441" s="42">
        <f t="shared" si="107"/>
        <v>0</v>
      </c>
      <c r="R441" s="135">
        <f t="shared" si="101"/>
        <v>0</v>
      </c>
      <c r="S441" s="135">
        <f t="shared" si="102"/>
        <v>0</v>
      </c>
      <c r="T441" s="121">
        <f t="shared" si="109"/>
        <v>0</v>
      </c>
      <c r="U441" s="132">
        <f t="shared" si="103"/>
        <v>0</v>
      </c>
      <c r="V441" s="121">
        <f t="shared" si="105"/>
        <v>0</v>
      </c>
      <c r="W441" s="47"/>
      <c r="X441" s="125">
        <f t="shared" si="110"/>
        <v>0</v>
      </c>
      <c r="Y441" s="125">
        <f t="shared" si="104"/>
        <v>0</v>
      </c>
      <c r="Z441" s="153">
        <f t="shared" si="97"/>
        <v>0</v>
      </c>
      <c r="AA441" s="109"/>
    </row>
    <row r="442" spans="2:27" x14ac:dyDescent="0.25">
      <c r="B442" s="47"/>
      <c r="C442" s="51">
        <v>434</v>
      </c>
      <c r="D442" s="51">
        <v>31</v>
      </c>
      <c r="E442" s="51"/>
      <c r="F442" s="53">
        <v>5.5</v>
      </c>
      <c r="G442" s="44">
        <f t="shared" si="100"/>
        <v>7.2</v>
      </c>
      <c r="K442" s="40">
        <v>38565</v>
      </c>
      <c r="L442" s="54" t="str">
        <f t="shared" si="98"/>
        <v>.</v>
      </c>
      <c r="M442" s="58">
        <f t="shared" si="99"/>
        <v>0</v>
      </c>
      <c r="N442" s="124">
        <f t="shared" si="106"/>
        <v>0</v>
      </c>
      <c r="O442" s="120">
        <f t="shared" si="108"/>
        <v>0</v>
      </c>
      <c r="P442" s="42"/>
      <c r="Q442" s="42">
        <f t="shared" si="107"/>
        <v>0</v>
      </c>
      <c r="R442" s="135">
        <f t="shared" si="101"/>
        <v>0</v>
      </c>
      <c r="S442" s="135">
        <f t="shared" si="102"/>
        <v>0</v>
      </c>
      <c r="T442" s="121">
        <f t="shared" si="109"/>
        <v>0</v>
      </c>
      <c r="U442" s="132">
        <f t="shared" si="103"/>
        <v>0</v>
      </c>
      <c r="V442" s="121">
        <f t="shared" si="105"/>
        <v>0</v>
      </c>
      <c r="W442" s="47"/>
      <c r="X442" s="125">
        <f t="shared" si="110"/>
        <v>0</v>
      </c>
      <c r="Y442" s="125">
        <f t="shared" si="104"/>
        <v>0</v>
      </c>
      <c r="Z442" s="153">
        <f t="shared" si="97"/>
        <v>0</v>
      </c>
      <c r="AA442" s="109"/>
    </row>
    <row r="443" spans="2:27" x14ac:dyDescent="0.25">
      <c r="B443" s="47"/>
      <c r="C443" s="51">
        <v>435</v>
      </c>
      <c r="D443" s="51">
        <v>30</v>
      </c>
      <c r="E443" s="51"/>
      <c r="F443" s="53">
        <v>5.5</v>
      </c>
      <c r="G443" s="44">
        <f t="shared" si="100"/>
        <v>7.2</v>
      </c>
      <c r="K443" s="40">
        <v>38596</v>
      </c>
      <c r="L443" s="54" t="str">
        <f t="shared" si="98"/>
        <v>.</v>
      </c>
      <c r="M443" s="58">
        <f t="shared" si="99"/>
        <v>0</v>
      </c>
      <c r="N443" s="124">
        <f t="shared" si="106"/>
        <v>0</v>
      </c>
      <c r="O443" s="120">
        <f t="shared" si="108"/>
        <v>0</v>
      </c>
      <c r="P443" s="42"/>
      <c r="Q443" s="42">
        <f t="shared" si="107"/>
        <v>0</v>
      </c>
      <c r="R443" s="135">
        <f t="shared" si="101"/>
        <v>0</v>
      </c>
      <c r="S443" s="135">
        <f t="shared" si="102"/>
        <v>0</v>
      </c>
      <c r="T443" s="121">
        <f t="shared" si="109"/>
        <v>0</v>
      </c>
      <c r="U443" s="132">
        <f t="shared" si="103"/>
        <v>0</v>
      </c>
      <c r="V443" s="121">
        <f t="shared" si="105"/>
        <v>0</v>
      </c>
      <c r="W443" s="47"/>
      <c r="X443" s="125">
        <f t="shared" si="110"/>
        <v>0</v>
      </c>
      <c r="Y443" s="125">
        <f t="shared" si="104"/>
        <v>0</v>
      </c>
      <c r="Z443" s="153">
        <f t="shared" si="97"/>
        <v>0</v>
      </c>
      <c r="AA443" s="109"/>
    </row>
    <row r="444" spans="2:27" x14ac:dyDescent="0.25">
      <c r="B444" s="47"/>
      <c r="C444" s="47">
        <v>436</v>
      </c>
      <c r="D444" s="51">
        <v>31</v>
      </c>
      <c r="E444" s="51"/>
      <c r="F444" s="53">
        <v>5.5</v>
      </c>
      <c r="G444" s="44">
        <f t="shared" si="100"/>
        <v>7.2</v>
      </c>
      <c r="K444" s="40">
        <v>38626</v>
      </c>
      <c r="L444" s="54" t="str">
        <f t="shared" si="98"/>
        <v>.</v>
      </c>
      <c r="M444" s="58">
        <f t="shared" si="99"/>
        <v>0</v>
      </c>
      <c r="N444" s="124">
        <f t="shared" si="106"/>
        <v>0</v>
      </c>
      <c r="O444" s="120">
        <f t="shared" si="108"/>
        <v>0</v>
      </c>
      <c r="P444" s="42"/>
      <c r="Q444" s="42">
        <f t="shared" si="107"/>
        <v>0</v>
      </c>
      <c r="R444" s="135">
        <f t="shared" si="101"/>
        <v>0</v>
      </c>
      <c r="S444" s="135">
        <f t="shared" si="102"/>
        <v>0</v>
      </c>
      <c r="T444" s="121">
        <f t="shared" si="109"/>
        <v>0</v>
      </c>
      <c r="U444" s="132">
        <f t="shared" si="103"/>
        <v>0</v>
      </c>
      <c r="V444" s="121">
        <f t="shared" si="105"/>
        <v>0</v>
      </c>
      <c r="W444" s="47"/>
      <c r="X444" s="125">
        <f t="shared" si="110"/>
        <v>0</v>
      </c>
      <c r="Y444" s="125">
        <f t="shared" si="104"/>
        <v>0</v>
      </c>
      <c r="Z444" s="153">
        <f t="shared" si="97"/>
        <v>0</v>
      </c>
      <c r="AA444" s="109"/>
    </row>
    <row r="445" spans="2:27" x14ac:dyDescent="0.25">
      <c r="B445" s="47"/>
      <c r="C445" s="51">
        <v>437</v>
      </c>
      <c r="D445" s="51">
        <v>30</v>
      </c>
      <c r="E445" s="51"/>
      <c r="F445" s="53">
        <v>5.5</v>
      </c>
      <c r="G445" s="44">
        <f t="shared" si="100"/>
        <v>7.2</v>
      </c>
      <c r="K445" s="40">
        <v>38657</v>
      </c>
      <c r="L445" s="54" t="str">
        <f t="shared" si="98"/>
        <v>.</v>
      </c>
      <c r="M445" s="58">
        <f t="shared" si="99"/>
        <v>0</v>
      </c>
      <c r="N445" s="124">
        <f t="shared" si="106"/>
        <v>0</v>
      </c>
      <c r="O445" s="120">
        <f t="shared" si="108"/>
        <v>0</v>
      </c>
      <c r="P445" s="42"/>
      <c r="Q445" s="42">
        <f t="shared" si="107"/>
        <v>0</v>
      </c>
      <c r="R445" s="135">
        <f t="shared" si="101"/>
        <v>0</v>
      </c>
      <c r="S445" s="135">
        <f t="shared" si="102"/>
        <v>0</v>
      </c>
      <c r="T445" s="121">
        <f t="shared" si="109"/>
        <v>0</v>
      </c>
      <c r="U445" s="132">
        <f t="shared" si="103"/>
        <v>0</v>
      </c>
      <c r="V445" s="121">
        <f t="shared" si="105"/>
        <v>0</v>
      </c>
      <c r="W445" s="47"/>
      <c r="X445" s="125">
        <f t="shared" si="110"/>
        <v>0</v>
      </c>
      <c r="Y445" s="125">
        <f t="shared" si="104"/>
        <v>0</v>
      </c>
      <c r="Z445" s="153">
        <f t="shared" si="97"/>
        <v>0</v>
      </c>
      <c r="AA445" s="109"/>
    </row>
    <row r="446" spans="2:27" x14ac:dyDescent="0.25">
      <c r="B446" s="47"/>
      <c r="C446" s="51">
        <v>438</v>
      </c>
      <c r="D446" s="51">
        <v>31</v>
      </c>
      <c r="E446" s="51"/>
      <c r="F446" s="53">
        <v>5.5</v>
      </c>
      <c r="G446" s="44">
        <f t="shared" si="100"/>
        <v>7.2</v>
      </c>
      <c r="I446" s="96">
        <f>SUM(G435:G446)/12</f>
        <v>7.1575000000000015</v>
      </c>
      <c r="K446" s="40">
        <v>38687</v>
      </c>
      <c r="L446" s="54" t="str">
        <f t="shared" si="98"/>
        <v>.</v>
      </c>
      <c r="M446" s="58">
        <f t="shared" si="99"/>
        <v>0</v>
      </c>
      <c r="N446" s="124">
        <f t="shared" si="106"/>
        <v>0</v>
      </c>
      <c r="O446" s="120">
        <f t="shared" si="108"/>
        <v>0</v>
      </c>
      <c r="P446" s="42"/>
      <c r="Q446" s="42">
        <f t="shared" si="107"/>
        <v>0</v>
      </c>
      <c r="R446" s="135">
        <f t="shared" si="101"/>
        <v>0</v>
      </c>
      <c r="S446" s="135">
        <f t="shared" si="102"/>
        <v>0</v>
      </c>
      <c r="T446" s="121">
        <f t="shared" si="109"/>
        <v>0</v>
      </c>
      <c r="U446" s="132">
        <f t="shared" si="103"/>
        <v>0</v>
      </c>
      <c r="V446" s="121">
        <f t="shared" si="105"/>
        <v>0</v>
      </c>
      <c r="W446" s="47"/>
      <c r="X446" s="125">
        <f t="shared" si="110"/>
        <v>0</v>
      </c>
      <c r="Y446" s="125">
        <f t="shared" si="104"/>
        <v>0</v>
      </c>
      <c r="Z446" s="153">
        <f t="shared" si="97"/>
        <v>0</v>
      </c>
      <c r="AA446" s="109"/>
    </row>
    <row r="447" spans="2:27" x14ac:dyDescent="0.25">
      <c r="B447" s="47"/>
      <c r="C447" s="47">
        <v>439</v>
      </c>
      <c r="D447" s="51">
        <v>31</v>
      </c>
      <c r="E447" s="51"/>
      <c r="F447" s="53">
        <v>5.5</v>
      </c>
      <c r="G447" s="44">
        <f t="shared" si="100"/>
        <v>7.2</v>
      </c>
      <c r="H447" s="39">
        <f>H435+1</f>
        <v>2006</v>
      </c>
      <c r="I447" s="97"/>
      <c r="K447" s="40">
        <v>38718</v>
      </c>
      <c r="L447" s="54" t="str">
        <f t="shared" si="98"/>
        <v>.</v>
      </c>
      <c r="M447" s="58">
        <f t="shared" si="99"/>
        <v>0</v>
      </c>
      <c r="N447" s="124">
        <f t="shared" si="106"/>
        <v>0</v>
      </c>
      <c r="O447" s="120">
        <f t="shared" si="108"/>
        <v>0</v>
      </c>
      <c r="P447" s="42"/>
      <c r="Q447" s="42">
        <f t="shared" si="107"/>
        <v>0</v>
      </c>
      <c r="R447" s="135">
        <f t="shared" si="101"/>
        <v>0</v>
      </c>
      <c r="S447" s="135">
        <f t="shared" si="102"/>
        <v>0</v>
      </c>
      <c r="T447" s="121">
        <f t="shared" si="109"/>
        <v>0</v>
      </c>
      <c r="U447" s="132">
        <f t="shared" si="103"/>
        <v>0</v>
      </c>
      <c r="V447" s="121">
        <f t="shared" si="105"/>
        <v>0</v>
      </c>
      <c r="W447" s="47"/>
      <c r="X447" s="125">
        <f t="shared" si="110"/>
        <v>0</v>
      </c>
      <c r="Y447" s="125">
        <f t="shared" si="104"/>
        <v>0</v>
      </c>
      <c r="Z447" s="153">
        <f t="shared" si="97"/>
        <v>0</v>
      </c>
      <c r="AA447" s="109"/>
    </row>
    <row r="448" spans="2:27" x14ac:dyDescent="0.25">
      <c r="B448" s="47"/>
      <c r="C448" s="51">
        <v>440</v>
      </c>
      <c r="D448" s="51">
        <v>28.25</v>
      </c>
      <c r="E448" s="51"/>
      <c r="F448" s="53">
        <v>5.5</v>
      </c>
      <c r="G448" s="44">
        <f t="shared" si="100"/>
        <v>7.2</v>
      </c>
      <c r="K448" s="40">
        <v>38749</v>
      </c>
      <c r="L448" s="54" t="str">
        <f t="shared" si="98"/>
        <v>.</v>
      </c>
      <c r="M448" s="58">
        <f t="shared" si="99"/>
        <v>0</v>
      </c>
      <c r="N448" s="124">
        <f t="shared" si="106"/>
        <v>0</v>
      </c>
      <c r="O448" s="120">
        <f t="shared" si="108"/>
        <v>0</v>
      </c>
      <c r="P448" s="42"/>
      <c r="Q448" s="42">
        <f t="shared" si="107"/>
        <v>0</v>
      </c>
      <c r="R448" s="135">
        <f t="shared" si="101"/>
        <v>0</v>
      </c>
      <c r="S448" s="135">
        <f t="shared" si="102"/>
        <v>0</v>
      </c>
      <c r="T448" s="121">
        <f t="shared" si="109"/>
        <v>0</v>
      </c>
      <c r="U448" s="132">
        <f t="shared" si="103"/>
        <v>0</v>
      </c>
      <c r="V448" s="121">
        <f t="shared" si="105"/>
        <v>0</v>
      </c>
      <c r="W448" s="47"/>
      <c r="X448" s="125">
        <f t="shared" si="110"/>
        <v>0</v>
      </c>
      <c r="Y448" s="125">
        <f t="shared" si="104"/>
        <v>0</v>
      </c>
      <c r="Z448" s="153">
        <f t="shared" si="97"/>
        <v>0</v>
      </c>
      <c r="AA448" s="109"/>
    </row>
    <row r="449" spans="2:27" x14ac:dyDescent="0.25">
      <c r="B449" s="47"/>
      <c r="C449" s="51">
        <v>441</v>
      </c>
      <c r="D449" s="51">
        <v>31</v>
      </c>
      <c r="E449" s="51"/>
      <c r="F449" s="53">
        <v>5.5</v>
      </c>
      <c r="G449" s="44">
        <f t="shared" si="100"/>
        <v>7.2</v>
      </c>
      <c r="K449" s="40">
        <v>38777</v>
      </c>
      <c r="L449" s="54" t="str">
        <f t="shared" si="98"/>
        <v>.</v>
      </c>
      <c r="M449" s="58">
        <f t="shared" si="99"/>
        <v>0</v>
      </c>
      <c r="N449" s="124">
        <f t="shared" si="106"/>
        <v>0</v>
      </c>
      <c r="O449" s="120">
        <f t="shared" si="108"/>
        <v>0</v>
      </c>
      <c r="P449" s="42"/>
      <c r="Q449" s="42">
        <f t="shared" si="107"/>
        <v>0</v>
      </c>
      <c r="R449" s="135">
        <f t="shared" si="101"/>
        <v>0</v>
      </c>
      <c r="S449" s="135">
        <f t="shared" si="102"/>
        <v>0</v>
      </c>
      <c r="T449" s="121">
        <f t="shared" si="109"/>
        <v>0</v>
      </c>
      <c r="U449" s="132">
        <f t="shared" si="103"/>
        <v>0</v>
      </c>
      <c r="V449" s="121">
        <f t="shared" si="105"/>
        <v>0</v>
      </c>
      <c r="W449" s="47"/>
      <c r="X449" s="125">
        <f t="shared" si="110"/>
        <v>0</v>
      </c>
      <c r="Y449" s="125">
        <f t="shared" si="104"/>
        <v>0</v>
      </c>
      <c r="Z449" s="153">
        <f t="shared" si="97"/>
        <v>0</v>
      </c>
      <c r="AA449" s="109"/>
    </row>
    <row r="450" spans="2:27" x14ac:dyDescent="0.25">
      <c r="B450" s="47"/>
      <c r="C450" s="47">
        <v>442</v>
      </c>
      <c r="D450" s="51">
        <v>30</v>
      </c>
      <c r="E450" s="51"/>
      <c r="F450" s="53">
        <v>5.5</v>
      </c>
      <c r="G450" s="44">
        <f t="shared" si="100"/>
        <v>7.2</v>
      </c>
      <c r="K450" s="40">
        <v>38808</v>
      </c>
      <c r="L450" s="54" t="str">
        <f t="shared" si="98"/>
        <v>.</v>
      </c>
      <c r="M450" s="58">
        <f t="shared" si="99"/>
        <v>0</v>
      </c>
      <c r="N450" s="124">
        <f t="shared" si="106"/>
        <v>0</v>
      </c>
      <c r="O450" s="120">
        <f t="shared" si="108"/>
        <v>0</v>
      </c>
      <c r="P450" s="42"/>
      <c r="Q450" s="42">
        <f t="shared" si="107"/>
        <v>0</v>
      </c>
      <c r="R450" s="135">
        <f t="shared" si="101"/>
        <v>0</v>
      </c>
      <c r="S450" s="135">
        <f t="shared" si="102"/>
        <v>0</v>
      </c>
      <c r="T450" s="121">
        <f t="shared" si="109"/>
        <v>0</v>
      </c>
      <c r="U450" s="132">
        <f t="shared" si="103"/>
        <v>0</v>
      </c>
      <c r="V450" s="121">
        <f t="shared" si="105"/>
        <v>0</v>
      </c>
      <c r="W450" s="47"/>
      <c r="X450" s="125">
        <f t="shared" si="110"/>
        <v>0</v>
      </c>
      <c r="Y450" s="125">
        <f t="shared" si="104"/>
        <v>0</v>
      </c>
      <c r="Z450" s="153">
        <f t="shared" si="97"/>
        <v>0</v>
      </c>
      <c r="AA450" s="109"/>
    </row>
    <row r="451" spans="2:27" x14ac:dyDescent="0.25">
      <c r="B451" s="47"/>
      <c r="C451" s="51">
        <v>443</v>
      </c>
      <c r="D451" s="51">
        <v>31</v>
      </c>
      <c r="E451" s="51"/>
      <c r="F451" s="53">
        <v>5.73</v>
      </c>
      <c r="G451" s="44">
        <f t="shared" si="100"/>
        <v>7.4300000000000006</v>
      </c>
      <c r="K451" s="40">
        <v>38838</v>
      </c>
      <c r="L451" s="54" t="str">
        <f t="shared" si="98"/>
        <v>.</v>
      </c>
      <c r="M451" s="58">
        <f t="shared" si="99"/>
        <v>0</v>
      </c>
      <c r="N451" s="124">
        <f t="shared" si="106"/>
        <v>0</v>
      </c>
      <c r="O451" s="120">
        <f t="shared" si="108"/>
        <v>0</v>
      </c>
      <c r="P451" s="42"/>
      <c r="Q451" s="42">
        <f t="shared" si="107"/>
        <v>0</v>
      </c>
      <c r="R451" s="135">
        <f t="shared" si="101"/>
        <v>0</v>
      </c>
      <c r="S451" s="135">
        <f t="shared" si="102"/>
        <v>0</v>
      </c>
      <c r="T451" s="121">
        <f t="shared" si="109"/>
        <v>0</v>
      </c>
      <c r="U451" s="132">
        <f t="shared" si="103"/>
        <v>0</v>
      </c>
      <c r="V451" s="121">
        <f t="shared" si="105"/>
        <v>0</v>
      </c>
      <c r="W451" s="47"/>
      <c r="X451" s="125">
        <f t="shared" si="110"/>
        <v>0</v>
      </c>
      <c r="Y451" s="125">
        <f t="shared" si="104"/>
        <v>0</v>
      </c>
      <c r="Z451" s="153">
        <f t="shared" ref="Z451:Z514" si="111">IF(Y451&gt;0,V451,0)</f>
        <v>0</v>
      </c>
      <c r="AA451" s="109"/>
    </row>
    <row r="452" spans="2:27" x14ac:dyDescent="0.25">
      <c r="B452" s="47"/>
      <c r="C452" s="51">
        <v>444</v>
      </c>
      <c r="D452" s="51">
        <v>30</v>
      </c>
      <c r="E452" s="51"/>
      <c r="F452" s="53">
        <v>5.75</v>
      </c>
      <c r="G452" s="44">
        <f t="shared" si="100"/>
        <v>7.45</v>
      </c>
      <c r="K452" s="40">
        <v>38869</v>
      </c>
      <c r="L452" s="54" t="str">
        <f t="shared" si="98"/>
        <v>.</v>
      </c>
      <c r="M452" s="58">
        <f t="shared" si="99"/>
        <v>0</v>
      </c>
      <c r="N452" s="124">
        <f t="shared" si="106"/>
        <v>0</v>
      </c>
      <c r="O452" s="120">
        <f t="shared" si="108"/>
        <v>0</v>
      </c>
      <c r="P452" s="115">
        <f>SUM(O441:O452)</f>
        <v>0</v>
      </c>
      <c r="Q452" s="42">
        <f t="shared" si="107"/>
        <v>0</v>
      </c>
      <c r="R452" s="135">
        <f t="shared" si="101"/>
        <v>0</v>
      </c>
      <c r="S452" s="135">
        <f t="shared" si="102"/>
        <v>0</v>
      </c>
      <c r="T452" s="121">
        <f t="shared" si="109"/>
        <v>0</v>
      </c>
      <c r="U452" s="132">
        <f t="shared" si="103"/>
        <v>0</v>
      </c>
      <c r="V452" s="121">
        <f t="shared" si="105"/>
        <v>0</v>
      </c>
      <c r="W452" s="47"/>
      <c r="X452" s="125">
        <f t="shared" si="110"/>
        <v>0</v>
      </c>
      <c r="Y452" s="125">
        <f t="shared" si="104"/>
        <v>0</v>
      </c>
      <c r="Z452" s="153">
        <f t="shared" si="111"/>
        <v>0</v>
      </c>
      <c r="AA452" s="109"/>
    </row>
    <row r="453" spans="2:27" x14ac:dyDescent="0.25">
      <c r="B453" s="47">
        <f>B441+1</f>
        <v>38</v>
      </c>
      <c r="C453" s="47">
        <v>445</v>
      </c>
      <c r="D453" s="51">
        <v>31</v>
      </c>
      <c r="E453" s="51"/>
      <c r="F453" s="53">
        <v>5.75</v>
      </c>
      <c r="G453" s="44">
        <f t="shared" si="100"/>
        <v>7.45</v>
      </c>
      <c r="K453" s="40">
        <v>38899</v>
      </c>
      <c r="L453" s="54" t="str">
        <f t="shared" si="98"/>
        <v>.</v>
      </c>
      <c r="M453" s="58">
        <f t="shared" si="99"/>
        <v>0</v>
      </c>
      <c r="N453" s="124">
        <f t="shared" si="106"/>
        <v>0</v>
      </c>
      <c r="O453" s="120">
        <f t="shared" si="108"/>
        <v>0</v>
      </c>
      <c r="P453" s="42"/>
      <c r="Q453" s="42">
        <f t="shared" si="107"/>
        <v>0</v>
      </c>
      <c r="R453" s="135">
        <f t="shared" si="101"/>
        <v>0</v>
      </c>
      <c r="S453" s="135">
        <f t="shared" si="102"/>
        <v>0</v>
      </c>
      <c r="T453" s="121">
        <f t="shared" si="109"/>
        <v>0</v>
      </c>
      <c r="U453" s="132">
        <f t="shared" si="103"/>
        <v>0</v>
      </c>
      <c r="V453" s="121">
        <f t="shared" si="105"/>
        <v>0</v>
      </c>
      <c r="W453" s="47"/>
      <c r="X453" s="125">
        <f t="shared" si="110"/>
        <v>0</v>
      </c>
      <c r="Y453" s="125">
        <f t="shared" si="104"/>
        <v>0</v>
      </c>
      <c r="Z453" s="153">
        <f t="shared" si="111"/>
        <v>0</v>
      </c>
      <c r="AA453" s="109"/>
    </row>
    <row r="454" spans="2:27" x14ac:dyDescent="0.25">
      <c r="B454" s="47"/>
      <c r="C454" s="51">
        <v>446</v>
      </c>
      <c r="D454" s="51">
        <v>31</v>
      </c>
      <c r="E454" s="51"/>
      <c r="F454" s="53">
        <v>5.99</v>
      </c>
      <c r="G454" s="44">
        <f t="shared" si="100"/>
        <v>7.69</v>
      </c>
      <c r="K454" s="40">
        <v>38930</v>
      </c>
      <c r="L454" s="54" t="str">
        <f t="shared" si="98"/>
        <v>.</v>
      </c>
      <c r="M454" s="58">
        <f t="shared" si="99"/>
        <v>0</v>
      </c>
      <c r="N454" s="124">
        <f t="shared" si="106"/>
        <v>0</v>
      </c>
      <c r="O454" s="120">
        <f t="shared" si="108"/>
        <v>0</v>
      </c>
      <c r="P454" s="42"/>
      <c r="Q454" s="42">
        <f t="shared" si="107"/>
        <v>0</v>
      </c>
      <c r="R454" s="135">
        <f t="shared" si="101"/>
        <v>0</v>
      </c>
      <c r="S454" s="135">
        <f t="shared" si="102"/>
        <v>0</v>
      </c>
      <c r="T454" s="121">
        <f t="shared" si="109"/>
        <v>0</v>
      </c>
      <c r="U454" s="132">
        <f t="shared" si="103"/>
        <v>0</v>
      </c>
      <c r="V454" s="121">
        <f t="shared" si="105"/>
        <v>0</v>
      </c>
      <c r="W454" s="47"/>
      <c r="X454" s="125">
        <f t="shared" si="110"/>
        <v>0</v>
      </c>
      <c r="Y454" s="125">
        <f t="shared" si="104"/>
        <v>0</v>
      </c>
      <c r="Z454" s="153">
        <f t="shared" si="111"/>
        <v>0</v>
      </c>
      <c r="AA454" s="109"/>
    </row>
    <row r="455" spans="2:27" x14ac:dyDescent="0.25">
      <c r="B455" s="47"/>
      <c r="C455" s="51">
        <v>447</v>
      </c>
      <c r="D455" s="51">
        <v>30</v>
      </c>
      <c r="E455" s="51"/>
      <c r="F455" s="53">
        <v>6</v>
      </c>
      <c r="G455" s="44">
        <f t="shared" si="100"/>
        <v>7.7</v>
      </c>
      <c r="K455" s="40">
        <v>38961</v>
      </c>
      <c r="L455" s="54" t="str">
        <f t="shared" si="98"/>
        <v>.</v>
      </c>
      <c r="M455" s="58">
        <f t="shared" si="99"/>
        <v>0</v>
      </c>
      <c r="N455" s="124">
        <f t="shared" si="106"/>
        <v>0</v>
      </c>
      <c r="O455" s="120">
        <f t="shared" si="108"/>
        <v>0</v>
      </c>
      <c r="P455" s="42"/>
      <c r="Q455" s="42">
        <f t="shared" si="107"/>
        <v>0</v>
      </c>
      <c r="R455" s="135">
        <f t="shared" si="101"/>
        <v>0</v>
      </c>
      <c r="S455" s="135">
        <f t="shared" si="102"/>
        <v>0</v>
      </c>
      <c r="T455" s="121">
        <f t="shared" si="109"/>
        <v>0</v>
      </c>
      <c r="U455" s="132">
        <f t="shared" si="103"/>
        <v>0</v>
      </c>
      <c r="V455" s="121">
        <f t="shared" si="105"/>
        <v>0</v>
      </c>
      <c r="W455" s="47"/>
      <c r="X455" s="125">
        <f t="shared" si="110"/>
        <v>0</v>
      </c>
      <c r="Y455" s="125">
        <f t="shared" si="104"/>
        <v>0</v>
      </c>
      <c r="Z455" s="153">
        <f t="shared" si="111"/>
        <v>0</v>
      </c>
      <c r="AA455" s="109"/>
    </row>
    <row r="456" spans="2:27" x14ac:dyDescent="0.25">
      <c r="B456" s="47"/>
      <c r="C456" s="47">
        <v>448</v>
      </c>
      <c r="D456" s="51">
        <v>31</v>
      </c>
      <c r="E456" s="51"/>
      <c r="F456" s="53">
        <v>6</v>
      </c>
      <c r="G456" s="44">
        <f t="shared" si="100"/>
        <v>7.7</v>
      </c>
      <c r="K456" s="40">
        <v>38991</v>
      </c>
      <c r="L456" s="54" t="str">
        <f t="shared" ref="L456:L519" si="112">IF(J456=1,K456,".")</f>
        <v>.</v>
      </c>
      <c r="M456" s="58">
        <f t="shared" ref="M456:M519" si="113">IF(J456=1,$F$2,0)</f>
        <v>0</v>
      </c>
      <c r="N456" s="124">
        <f t="shared" si="106"/>
        <v>0</v>
      </c>
      <c r="O456" s="120">
        <f t="shared" si="108"/>
        <v>0</v>
      </c>
      <c r="P456" s="42"/>
      <c r="Q456" s="42">
        <f t="shared" si="107"/>
        <v>0</v>
      </c>
      <c r="R456" s="135">
        <f t="shared" si="101"/>
        <v>0</v>
      </c>
      <c r="S456" s="135">
        <f t="shared" si="102"/>
        <v>0</v>
      </c>
      <c r="T456" s="121">
        <f t="shared" si="109"/>
        <v>0</v>
      </c>
      <c r="U456" s="132">
        <f t="shared" si="103"/>
        <v>0</v>
      </c>
      <c r="V456" s="121">
        <f t="shared" si="105"/>
        <v>0</v>
      </c>
      <c r="W456" s="47"/>
      <c r="X456" s="125">
        <f t="shared" si="110"/>
        <v>0</v>
      </c>
      <c r="Y456" s="125">
        <f t="shared" si="104"/>
        <v>0</v>
      </c>
      <c r="Z456" s="153">
        <f t="shared" si="111"/>
        <v>0</v>
      </c>
      <c r="AA456" s="109"/>
    </row>
    <row r="457" spans="2:27" x14ac:dyDescent="0.25">
      <c r="B457" s="47"/>
      <c r="C457" s="51">
        <v>449</v>
      </c>
      <c r="D457" s="51">
        <v>30</v>
      </c>
      <c r="E457" s="51"/>
      <c r="F457" s="53">
        <v>6.19</v>
      </c>
      <c r="G457" s="44">
        <f t="shared" ref="G457:G520" si="114">F457+$G$4</f>
        <v>7.8900000000000006</v>
      </c>
      <c r="K457" s="40">
        <v>39022</v>
      </c>
      <c r="L457" s="54" t="str">
        <f t="shared" si="112"/>
        <v>.</v>
      </c>
      <c r="M457" s="58">
        <f t="shared" si="113"/>
        <v>0</v>
      </c>
      <c r="N457" s="124">
        <f t="shared" si="106"/>
        <v>0</v>
      </c>
      <c r="O457" s="120">
        <f t="shared" si="108"/>
        <v>0</v>
      </c>
      <c r="P457" s="42"/>
      <c r="Q457" s="42">
        <f t="shared" si="107"/>
        <v>0</v>
      </c>
      <c r="R457" s="135">
        <f t="shared" ref="R457:R520" si="115">V456+O457</f>
        <v>0</v>
      </c>
      <c r="S457" s="135">
        <f t="shared" ref="S457:S520" si="116">IF(R457&gt;0,R457,0)</f>
        <v>0</v>
      </c>
      <c r="T457" s="121">
        <f t="shared" si="109"/>
        <v>0</v>
      </c>
      <c r="U457" s="132">
        <f t="shared" ref="U457:U520" si="117">O457-T457</f>
        <v>0</v>
      </c>
      <c r="V457" s="121">
        <f t="shared" si="105"/>
        <v>0</v>
      </c>
      <c r="W457" s="47"/>
      <c r="X457" s="125">
        <f t="shared" si="110"/>
        <v>0</v>
      </c>
      <c r="Y457" s="125">
        <f t="shared" si="104"/>
        <v>0</v>
      </c>
      <c r="Z457" s="153">
        <f t="shared" si="111"/>
        <v>0</v>
      </c>
      <c r="AA457" s="109"/>
    </row>
    <row r="458" spans="2:27" x14ac:dyDescent="0.25">
      <c r="B458" s="47"/>
      <c r="C458" s="51">
        <v>450</v>
      </c>
      <c r="D458" s="51">
        <v>31</v>
      </c>
      <c r="E458" s="51"/>
      <c r="F458" s="53">
        <v>6.25</v>
      </c>
      <c r="G458" s="44">
        <f t="shared" si="114"/>
        <v>7.95</v>
      </c>
      <c r="I458" s="96">
        <f>SUM(G447:G458)/12</f>
        <v>7.5050000000000017</v>
      </c>
      <c r="K458" s="40">
        <v>39052</v>
      </c>
      <c r="L458" s="54" t="str">
        <f t="shared" si="112"/>
        <v>.</v>
      </c>
      <c r="M458" s="58">
        <f t="shared" si="113"/>
        <v>0</v>
      </c>
      <c r="N458" s="124">
        <f t="shared" si="106"/>
        <v>0</v>
      </c>
      <c r="O458" s="120">
        <f t="shared" si="108"/>
        <v>0</v>
      </c>
      <c r="P458" s="42"/>
      <c r="Q458" s="42">
        <f t="shared" si="107"/>
        <v>0</v>
      </c>
      <c r="R458" s="135">
        <f t="shared" si="115"/>
        <v>0</v>
      </c>
      <c r="S458" s="135">
        <f t="shared" si="116"/>
        <v>0</v>
      </c>
      <c r="T458" s="121">
        <f t="shared" si="109"/>
        <v>0</v>
      </c>
      <c r="U458" s="132">
        <f t="shared" si="117"/>
        <v>0</v>
      </c>
      <c r="V458" s="121">
        <f t="shared" si="105"/>
        <v>0</v>
      </c>
      <c r="W458" s="47"/>
      <c r="X458" s="125">
        <f t="shared" si="110"/>
        <v>0</v>
      </c>
      <c r="Y458" s="125">
        <f t="shared" ref="Y458:Y521" si="118">IF(X458=$X$2,K458,0)</f>
        <v>0</v>
      </c>
      <c r="Z458" s="153">
        <f t="shared" si="111"/>
        <v>0</v>
      </c>
      <c r="AA458" s="109"/>
    </row>
    <row r="459" spans="2:27" x14ac:dyDescent="0.25">
      <c r="B459" s="47"/>
      <c r="C459" s="47">
        <v>451</v>
      </c>
      <c r="D459" s="51">
        <v>31</v>
      </c>
      <c r="E459" s="51"/>
      <c r="F459" s="53">
        <v>6.25</v>
      </c>
      <c r="G459" s="44">
        <f t="shared" si="114"/>
        <v>7.95</v>
      </c>
      <c r="H459" s="39">
        <f>H447+1</f>
        <v>2007</v>
      </c>
      <c r="K459" s="40">
        <v>39083</v>
      </c>
      <c r="L459" s="54" t="str">
        <f t="shared" si="112"/>
        <v>.</v>
      </c>
      <c r="M459" s="58">
        <f t="shared" si="113"/>
        <v>0</v>
      </c>
      <c r="N459" s="124">
        <f t="shared" si="106"/>
        <v>0</v>
      </c>
      <c r="O459" s="120">
        <f t="shared" si="108"/>
        <v>0</v>
      </c>
      <c r="P459" s="42"/>
      <c r="Q459" s="42">
        <f t="shared" si="107"/>
        <v>0</v>
      </c>
      <c r="R459" s="135">
        <f t="shared" si="115"/>
        <v>0</v>
      </c>
      <c r="S459" s="135">
        <f t="shared" si="116"/>
        <v>0</v>
      </c>
      <c r="T459" s="121">
        <f t="shared" si="109"/>
        <v>0</v>
      </c>
      <c r="U459" s="132">
        <f t="shared" si="117"/>
        <v>0</v>
      </c>
      <c r="V459" s="121">
        <f t="shared" si="105"/>
        <v>0</v>
      </c>
      <c r="W459" s="47"/>
      <c r="X459" s="125">
        <f t="shared" si="110"/>
        <v>0</v>
      </c>
      <c r="Y459" s="125">
        <f t="shared" si="118"/>
        <v>0</v>
      </c>
      <c r="Z459" s="153">
        <f t="shared" si="111"/>
        <v>0</v>
      </c>
      <c r="AA459" s="109"/>
    </row>
    <row r="460" spans="2:27" x14ac:dyDescent="0.25">
      <c r="B460" s="47"/>
      <c r="C460" s="51">
        <v>452</v>
      </c>
      <c r="D460" s="51">
        <v>28.25</v>
      </c>
      <c r="E460" s="51"/>
      <c r="F460" s="53">
        <v>6.25</v>
      </c>
      <c r="G460" s="44">
        <f t="shared" si="114"/>
        <v>7.95</v>
      </c>
      <c r="K460" s="40">
        <v>39114</v>
      </c>
      <c r="L460" s="54" t="str">
        <f t="shared" si="112"/>
        <v>.</v>
      </c>
      <c r="M460" s="58">
        <f t="shared" si="113"/>
        <v>0</v>
      </c>
      <c r="N460" s="124">
        <f t="shared" si="106"/>
        <v>0</v>
      </c>
      <c r="O460" s="120">
        <f t="shared" si="108"/>
        <v>0</v>
      </c>
      <c r="P460" s="42"/>
      <c r="Q460" s="42">
        <f t="shared" si="107"/>
        <v>0</v>
      </c>
      <c r="R460" s="135">
        <f t="shared" si="115"/>
        <v>0</v>
      </c>
      <c r="S460" s="135">
        <f t="shared" si="116"/>
        <v>0</v>
      </c>
      <c r="T460" s="121">
        <f t="shared" si="109"/>
        <v>0</v>
      </c>
      <c r="U460" s="132">
        <f t="shared" si="117"/>
        <v>0</v>
      </c>
      <c r="V460" s="121">
        <f t="shared" si="105"/>
        <v>0</v>
      </c>
      <c r="W460" s="47"/>
      <c r="X460" s="125">
        <f t="shared" si="110"/>
        <v>0</v>
      </c>
      <c r="Y460" s="125">
        <f t="shared" si="118"/>
        <v>0</v>
      </c>
      <c r="Z460" s="153">
        <f t="shared" si="111"/>
        <v>0</v>
      </c>
      <c r="AA460" s="109"/>
    </row>
    <row r="461" spans="2:27" x14ac:dyDescent="0.25">
      <c r="B461" s="47"/>
      <c r="C461" s="51">
        <v>453</v>
      </c>
      <c r="D461" s="51">
        <v>31</v>
      </c>
      <c r="E461" s="51"/>
      <c r="F461" s="53">
        <v>6.25</v>
      </c>
      <c r="G461" s="44">
        <f t="shared" si="114"/>
        <v>7.95</v>
      </c>
      <c r="K461" s="40">
        <v>39142</v>
      </c>
      <c r="L461" s="54" t="str">
        <f t="shared" si="112"/>
        <v>.</v>
      </c>
      <c r="M461" s="58">
        <f t="shared" si="113"/>
        <v>0</v>
      </c>
      <c r="N461" s="124">
        <f t="shared" si="106"/>
        <v>0</v>
      </c>
      <c r="O461" s="120">
        <f t="shared" si="108"/>
        <v>0</v>
      </c>
      <c r="P461" s="42"/>
      <c r="Q461" s="42">
        <f t="shared" si="107"/>
        <v>0</v>
      </c>
      <c r="R461" s="135">
        <f t="shared" si="115"/>
        <v>0</v>
      </c>
      <c r="S461" s="135">
        <f t="shared" si="116"/>
        <v>0</v>
      </c>
      <c r="T461" s="121">
        <f t="shared" si="109"/>
        <v>0</v>
      </c>
      <c r="U461" s="132">
        <f t="shared" si="117"/>
        <v>0</v>
      </c>
      <c r="V461" s="121">
        <f t="shared" si="105"/>
        <v>0</v>
      </c>
      <c r="W461" s="47"/>
      <c r="X461" s="125">
        <f t="shared" si="110"/>
        <v>0</v>
      </c>
      <c r="Y461" s="125">
        <f t="shared" si="118"/>
        <v>0</v>
      </c>
      <c r="Z461" s="153">
        <f t="shared" si="111"/>
        <v>0</v>
      </c>
      <c r="AA461" s="109"/>
    </row>
    <row r="462" spans="2:27" x14ac:dyDescent="0.25">
      <c r="B462" s="47"/>
      <c r="C462" s="47">
        <v>454</v>
      </c>
      <c r="D462" s="51">
        <v>30</v>
      </c>
      <c r="E462" s="51"/>
      <c r="F462" s="53">
        <v>6.25</v>
      </c>
      <c r="G462" s="44">
        <f t="shared" si="114"/>
        <v>7.95</v>
      </c>
      <c r="K462" s="40">
        <v>39173</v>
      </c>
      <c r="L462" s="54" t="str">
        <f t="shared" si="112"/>
        <v>.</v>
      </c>
      <c r="M462" s="58">
        <f t="shared" si="113"/>
        <v>0</v>
      </c>
      <c r="N462" s="124">
        <f t="shared" si="106"/>
        <v>0</v>
      </c>
      <c r="O462" s="120">
        <f t="shared" si="108"/>
        <v>0</v>
      </c>
      <c r="P462" s="42"/>
      <c r="Q462" s="42">
        <f t="shared" si="107"/>
        <v>0</v>
      </c>
      <c r="R462" s="135">
        <f t="shared" si="115"/>
        <v>0</v>
      </c>
      <c r="S462" s="135">
        <f t="shared" si="116"/>
        <v>0</v>
      </c>
      <c r="T462" s="121">
        <f t="shared" si="109"/>
        <v>0</v>
      </c>
      <c r="U462" s="132">
        <f t="shared" si="117"/>
        <v>0</v>
      </c>
      <c r="V462" s="121">
        <f t="shared" si="105"/>
        <v>0</v>
      </c>
      <c r="W462" s="47"/>
      <c r="X462" s="125">
        <f t="shared" si="110"/>
        <v>0</v>
      </c>
      <c r="Y462" s="125">
        <f t="shared" si="118"/>
        <v>0</v>
      </c>
      <c r="Z462" s="153">
        <f t="shared" si="111"/>
        <v>0</v>
      </c>
      <c r="AA462" s="109"/>
    </row>
    <row r="463" spans="2:27" x14ac:dyDescent="0.25">
      <c r="B463" s="47"/>
      <c r="C463" s="51">
        <v>455</v>
      </c>
      <c r="D463" s="51">
        <v>31</v>
      </c>
      <c r="E463" s="51"/>
      <c r="F463" s="53">
        <v>6.25</v>
      </c>
      <c r="G463" s="44">
        <f t="shared" si="114"/>
        <v>7.95</v>
      </c>
      <c r="K463" s="40">
        <v>39203</v>
      </c>
      <c r="L463" s="54" t="str">
        <f t="shared" si="112"/>
        <v>.</v>
      </c>
      <c r="M463" s="58">
        <f t="shared" si="113"/>
        <v>0</v>
      </c>
      <c r="N463" s="124">
        <f t="shared" si="106"/>
        <v>0</v>
      </c>
      <c r="O463" s="120">
        <f t="shared" si="108"/>
        <v>0</v>
      </c>
      <c r="P463" s="42"/>
      <c r="Q463" s="42">
        <f t="shared" si="107"/>
        <v>0</v>
      </c>
      <c r="R463" s="135">
        <f t="shared" si="115"/>
        <v>0</v>
      </c>
      <c r="S463" s="135">
        <f t="shared" si="116"/>
        <v>0</v>
      </c>
      <c r="T463" s="121">
        <f t="shared" si="109"/>
        <v>0</v>
      </c>
      <c r="U463" s="132">
        <f t="shared" si="117"/>
        <v>0</v>
      </c>
      <c r="V463" s="121">
        <f t="shared" ref="V463:V526" si="119">Q463-T463</f>
        <v>0</v>
      </c>
      <c r="W463" s="47"/>
      <c r="X463" s="125">
        <f t="shared" si="110"/>
        <v>0</v>
      </c>
      <c r="Y463" s="125">
        <f t="shared" si="118"/>
        <v>0</v>
      </c>
      <c r="Z463" s="153">
        <f t="shared" si="111"/>
        <v>0</v>
      </c>
      <c r="AA463" s="109"/>
    </row>
    <row r="464" spans="2:27" x14ac:dyDescent="0.25">
      <c r="B464" s="47"/>
      <c r="C464" s="51">
        <v>456</v>
      </c>
      <c r="D464" s="51">
        <v>30</v>
      </c>
      <c r="E464" s="51"/>
      <c r="F464" s="53">
        <v>6.25</v>
      </c>
      <c r="G464" s="44">
        <f t="shared" si="114"/>
        <v>7.95</v>
      </c>
      <c r="K464" s="40">
        <v>39234</v>
      </c>
      <c r="L464" s="54" t="str">
        <f t="shared" si="112"/>
        <v>.</v>
      </c>
      <c r="M464" s="58">
        <f t="shared" si="113"/>
        <v>0</v>
      </c>
      <c r="N464" s="124">
        <f t="shared" si="106"/>
        <v>0</v>
      </c>
      <c r="O464" s="120">
        <f t="shared" si="108"/>
        <v>0</v>
      </c>
      <c r="P464" s="115">
        <f>SUM(O453:O464)</f>
        <v>0</v>
      </c>
      <c r="Q464" s="42">
        <f t="shared" si="107"/>
        <v>0</v>
      </c>
      <c r="R464" s="135">
        <f t="shared" si="115"/>
        <v>0</v>
      </c>
      <c r="S464" s="135">
        <f t="shared" si="116"/>
        <v>0</v>
      </c>
      <c r="T464" s="121">
        <f t="shared" si="109"/>
        <v>0</v>
      </c>
      <c r="U464" s="132">
        <f t="shared" si="117"/>
        <v>0</v>
      </c>
      <c r="V464" s="121">
        <f t="shared" si="119"/>
        <v>0</v>
      </c>
      <c r="W464" s="47"/>
      <c r="X464" s="125">
        <f t="shared" si="110"/>
        <v>0</v>
      </c>
      <c r="Y464" s="125">
        <f t="shared" si="118"/>
        <v>0</v>
      </c>
      <c r="Z464" s="153">
        <f t="shared" si="111"/>
        <v>0</v>
      </c>
      <c r="AA464" s="109"/>
    </row>
    <row r="465" spans="2:27" x14ac:dyDescent="0.25">
      <c r="B465" s="47">
        <f>B453+1</f>
        <v>39</v>
      </c>
      <c r="C465" s="47">
        <v>457</v>
      </c>
      <c r="D465" s="51">
        <v>31</v>
      </c>
      <c r="E465" s="51"/>
      <c r="F465" s="53">
        <v>6.25</v>
      </c>
      <c r="G465" s="44">
        <f t="shared" si="114"/>
        <v>7.95</v>
      </c>
      <c r="K465" s="40">
        <v>39264</v>
      </c>
      <c r="L465" s="54" t="str">
        <f t="shared" si="112"/>
        <v>.</v>
      </c>
      <c r="M465" s="58">
        <f t="shared" si="113"/>
        <v>0</v>
      </c>
      <c r="N465" s="124">
        <f t="shared" ref="N465:N528" si="120">IF(V464&gt;0,V464,0)</f>
        <v>0</v>
      </c>
      <c r="O465" s="120">
        <f t="shared" si="108"/>
        <v>0</v>
      </c>
      <c r="P465" s="42"/>
      <c r="Q465" s="42">
        <f t="shared" ref="Q465:Q528" si="121">M465+N465+O465</f>
        <v>0</v>
      </c>
      <c r="R465" s="135">
        <f t="shared" si="115"/>
        <v>0</v>
      </c>
      <c r="S465" s="135">
        <f t="shared" si="116"/>
        <v>0</v>
      </c>
      <c r="T465" s="121">
        <f t="shared" si="109"/>
        <v>0</v>
      </c>
      <c r="U465" s="132">
        <f t="shared" si="117"/>
        <v>0</v>
      </c>
      <c r="V465" s="121">
        <f t="shared" si="119"/>
        <v>0</v>
      </c>
      <c r="W465" s="47"/>
      <c r="X465" s="125">
        <f t="shared" si="110"/>
        <v>0</v>
      </c>
      <c r="Y465" s="125">
        <f t="shared" si="118"/>
        <v>0</v>
      </c>
      <c r="Z465" s="153">
        <f t="shared" si="111"/>
        <v>0</v>
      </c>
      <c r="AA465" s="109"/>
    </row>
    <row r="466" spans="2:27" x14ac:dyDescent="0.25">
      <c r="B466" s="47"/>
      <c r="C466" s="51">
        <v>458</v>
      </c>
      <c r="D466" s="51">
        <v>31</v>
      </c>
      <c r="E466" s="51"/>
      <c r="F466" s="53">
        <v>6.45</v>
      </c>
      <c r="G466" s="44">
        <f t="shared" si="114"/>
        <v>8.15</v>
      </c>
      <c r="K466" s="40">
        <v>39295</v>
      </c>
      <c r="L466" s="54" t="str">
        <f t="shared" si="112"/>
        <v>.</v>
      </c>
      <c r="M466" s="58">
        <f t="shared" si="113"/>
        <v>0</v>
      </c>
      <c r="N466" s="124">
        <f t="shared" si="120"/>
        <v>0</v>
      </c>
      <c r="O466" s="120">
        <f t="shared" si="108"/>
        <v>0</v>
      </c>
      <c r="P466" s="42"/>
      <c r="Q466" s="42">
        <f t="shared" si="121"/>
        <v>0</v>
      </c>
      <c r="R466" s="135">
        <f t="shared" si="115"/>
        <v>0</v>
      </c>
      <c r="S466" s="135">
        <f t="shared" si="116"/>
        <v>0</v>
      </c>
      <c r="T466" s="121">
        <f t="shared" si="109"/>
        <v>0</v>
      </c>
      <c r="U466" s="132">
        <f t="shared" si="117"/>
        <v>0</v>
      </c>
      <c r="V466" s="121">
        <f t="shared" si="119"/>
        <v>0</v>
      </c>
      <c r="W466" s="47"/>
      <c r="X466" s="125">
        <f t="shared" si="110"/>
        <v>0</v>
      </c>
      <c r="Y466" s="125">
        <f t="shared" si="118"/>
        <v>0</v>
      </c>
      <c r="Z466" s="153">
        <f t="shared" si="111"/>
        <v>0</v>
      </c>
      <c r="AA466" s="109"/>
    </row>
    <row r="467" spans="2:27" x14ac:dyDescent="0.25">
      <c r="B467" s="47"/>
      <c r="C467" s="51">
        <v>459</v>
      </c>
      <c r="D467" s="51">
        <v>30</v>
      </c>
      <c r="E467" s="51"/>
      <c r="F467" s="53">
        <v>6.5</v>
      </c>
      <c r="G467" s="44">
        <f t="shared" si="114"/>
        <v>8.1999999999999993</v>
      </c>
      <c r="K467" s="40">
        <v>39326</v>
      </c>
      <c r="L467" s="54" t="str">
        <f t="shared" si="112"/>
        <v>.</v>
      </c>
      <c r="M467" s="58">
        <f t="shared" si="113"/>
        <v>0</v>
      </c>
      <c r="N467" s="124">
        <f t="shared" si="120"/>
        <v>0</v>
      </c>
      <c r="O467" s="120">
        <f t="shared" si="108"/>
        <v>0</v>
      </c>
      <c r="P467" s="42"/>
      <c r="Q467" s="42">
        <f t="shared" si="121"/>
        <v>0</v>
      </c>
      <c r="R467" s="135">
        <f t="shared" si="115"/>
        <v>0</v>
      </c>
      <c r="S467" s="135">
        <f t="shared" si="116"/>
        <v>0</v>
      </c>
      <c r="T467" s="121">
        <f t="shared" si="109"/>
        <v>0</v>
      </c>
      <c r="U467" s="132">
        <f t="shared" si="117"/>
        <v>0</v>
      </c>
      <c r="V467" s="121">
        <f t="shared" si="119"/>
        <v>0</v>
      </c>
      <c r="W467" s="47"/>
      <c r="X467" s="125">
        <f t="shared" si="110"/>
        <v>0</v>
      </c>
      <c r="Y467" s="125">
        <f t="shared" si="118"/>
        <v>0</v>
      </c>
      <c r="Z467" s="153">
        <f t="shared" si="111"/>
        <v>0</v>
      </c>
      <c r="AA467" s="109"/>
    </row>
    <row r="468" spans="2:27" x14ac:dyDescent="0.25">
      <c r="B468" s="47"/>
      <c r="C468" s="47">
        <v>460</v>
      </c>
      <c r="D468" s="51">
        <v>31</v>
      </c>
      <c r="E468" s="51"/>
      <c r="F468" s="53">
        <v>6.5</v>
      </c>
      <c r="G468" s="44">
        <f t="shared" si="114"/>
        <v>8.1999999999999993</v>
      </c>
      <c r="K468" s="40">
        <v>39356</v>
      </c>
      <c r="L468" s="54" t="str">
        <f t="shared" si="112"/>
        <v>.</v>
      </c>
      <c r="M468" s="58">
        <f t="shared" si="113"/>
        <v>0</v>
      </c>
      <c r="N468" s="124">
        <f t="shared" si="120"/>
        <v>0</v>
      </c>
      <c r="O468" s="120">
        <f t="shared" si="108"/>
        <v>0</v>
      </c>
      <c r="P468" s="42"/>
      <c r="Q468" s="42">
        <f t="shared" si="121"/>
        <v>0</v>
      </c>
      <c r="R468" s="135">
        <f t="shared" si="115"/>
        <v>0</v>
      </c>
      <c r="S468" s="135">
        <f t="shared" si="116"/>
        <v>0</v>
      </c>
      <c r="T468" s="121">
        <f t="shared" si="109"/>
        <v>0</v>
      </c>
      <c r="U468" s="132">
        <f t="shared" si="117"/>
        <v>0</v>
      </c>
      <c r="V468" s="121">
        <f t="shared" si="119"/>
        <v>0</v>
      </c>
      <c r="W468" s="47"/>
      <c r="X468" s="125">
        <f t="shared" si="110"/>
        <v>0</v>
      </c>
      <c r="Y468" s="125">
        <f t="shared" si="118"/>
        <v>0</v>
      </c>
      <c r="Z468" s="153">
        <f t="shared" si="111"/>
        <v>0</v>
      </c>
      <c r="AA468" s="109"/>
    </row>
    <row r="469" spans="2:27" x14ac:dyDescent="0.25">
      <c r="B469" s="47"/>
      <c r="C469" s="51">
        <v>461</v>
      </c>
      <c r="D469" s="51">
        <v>30</v>
      </c>
      <c r="E469" s="51"/>
      <c r="F469" s="53">
        <v>6.7</v>
      </c>
      <c r="G469" s="44">
        <f t="shared" si="114"/>
        <v>8.4</v>
      </c>
      <c r="K469" s="40">
        <v>39387</v>
      </c>
      <c r="L469" s="54" t="str">
        <f t="shared" si="112"/>
        <v>.</v>
      </c>
      <c r="M469" s="58">
        <f t="shared" si="113"/>
        <v>0</v>
      </c>
      <c r="N469" s="124">
        <f t="shared" si="120"/>
        <v>0</v>
      </c>
      <c r="O469" s="120">
        <f t="shared" si="108"/>
        <v>0</v>
      </c>
      <c r="P469" s="42"/>
      <c r="Q469" s="42">
        <f t="shared" si="121"/>
        <v>0</v>
      </c>
      <c r="R469" s="135">
        <f t="shared" si="115"/>
        <v>0</v>
      </c>
      <c r="S469" s="135">
        <f t="shared" si="116"/>
        <v>0</v>
      </c>
      <c r="T469" s="121">
        <f t="shared" si="109"/>
        <v>0</v>
      </c>
      <c r="U469" s="132">
        <f t="shared" si="117"/>
        <v>0</v>
      </c>
      <c r="V469" s="121">
        <f t="shared" si="119"/>
        <v>0</v>
      </c>
      <c r="W469" s="47"/>
      <c r="X469" s="125">
        <f t="shared" si="110"/>
        <v>0</v>
      </c>
      <c r="Y469" s="125">
        <f t="shared" si="118"/>
        <v>0</v>
      </c>
      <c r="Z469" s="153">
        <f t="shared" si="111"/>
        <v>0</v>
      </c>
      <c r="AA469" s="109"/>
    </row>
    <row r="470" spans="2:27" x14ac:dyDescent="0.25">
      <c r="B470" s="47"/>
      <c r="C470" s="51">
        <v>462</v>
      </c>
      <c r="D470" s="51">
        <v>31</v>
      </c>
      <c r="E470" s="51"/>
      <c r="F470" s="53">
        <v>6.75</v>
      </c>
      <c r="G470" s="44">
        <f t="shared" si="114"/>
        <v>8.4499999999999993</v>
      </c>
      <c r="I470" s="96">
        <f>SUM(G459:G470)/12</f>
        <v>8.0875000000000004</v>
      </c>
      <c r="K470" s="40">
        <v>39417</v>
      </c>
      <c r="L470" s="54" t="str">
        <f t="shared" si="112"/>
        <v>.</v>
      </c>
      <c r="M470" s="58">
        <f t="shared" si="113"/>
        <v>0</v>
      </c>
      <c r="N470" s="124">
        <f t="shared" si="120"/>
        <v>0</v>
      </c>
      <c r="O470" s="120">
        <f t="shared" si="108"/>
        <v>0</v>
      </c>
      <c r="P470" s="42"/>
      <c r="Q470" s="42">
        <f t="shared" si="121"/>
        <v>0</v>
      </c>
      <c r="R470" s="135">
        <f t="shared" si="115"/>
        <v>0</v>
      </c>
      <c r="S470" s="135">
        <f t="shared" si="116"/>
        <v>0</v>
      </c>
      <c r="T470" s="121">
        <f t="shared" si="109"/>
        <v>0</v>
      </c>
      <c r="U470" s="132">
        <f t="shared" si="117"/>
        <v>0</v>
      </c>
      <c r="V470" s="121">
        <f t="shared" si="119"/>
        <v>0</v>
      </c>
      <c r="W470" s="47"/>
      <c r="X470" s="125">
        <f t="shared" si="110"/>
        <v>0</v>
      </c>
      <c r="Y470" s="125">
        <f t="shared" si="118"/>
        <v>0</v>
      </c>
      <c r="Z470" s="153">
        <f t="shared" si="111"/>
        <v>0</v>
      </c>
      <c r="AA470" s="109"/>
    </row>
    <row r="471" spans="2:27" x14ac:dyDescent="0.25">
      <c r="B471" s="47"/>
      <c r="C471" s="47">
        <v>463</v>
      </c>
      <c r="D471" s="51">
        <v>31</v>
      </c>
      <c r="E471" s="51"/>
      <c r="F471" s="53">
        <v>6.75</v>
      </c>
      <c r="G471" s="44">
        <f t="shared" si="114"/>
        <v>8.4499999999999993</v>
      </c>
      <c r="H471" s="39">
        <f>H459+1</f>
        <v>2008</v>
      </c>
      <c r="K471" s="40">
        <v>39448</v>
      </c>
      <c r="L471" s="54" t="str">
        <f t="shared" si="112"/>
        <v>.</v>
      </c>
      <c r="M471" s="58">
        <f t="shared" si="113"/>
        <v>0</v>
      </c>
      <c r="N471" s="124">
        <f t="shared" si="120"/>
        <v>0</v>
      </c>
      <c r="O471" s="120">
        <f t="shared" si="108"/>
        <v>0</v>
      </c>
      <c r="P471" s="42"/>
      <c r="Q471" s="42">
        <f t="shared" si="121"/>
        <v>0</v>
      </c>
      <c r="R471" s="135">
        <f t="shared" si="115"/>
        <v>0</v>
      </c>
      <c r="S471" s="135">
        <f t="shared" si="116"/>
        <v>0</v>
      </c>
      <c r="T471" s="121">
        <f t="shared" si="109"/>
        <v>0</v>
      </c>
      <c r="U471" s="132">
        <f t="shared" si="117"/>
        <v>0</v>
      </c>
      <c r="V471" s="121">
        <f t="shared" si="119"/>
        <v>0</v>
      </c>
      <c r="W471" s="47"/>
      <c r="X471" s="125">
        <f t="shared" si="110"/>
        <v>0</v>
      </c>
      <c r="Y471" s="125">
        <f t="shared" si="118"/>
        <v>0</v>
      </c>
      <c r="Z471" s="153">
        <f t="shared" si="111"/>
        <v>0</v>
      </c>
      <c r="AA471" s="109"/>
    </row>
    <row r="472" spans="2:27" x14ac:dyDescent="0.25">
      <c r="B472" s="47"/>
      <c r="C472" s="51">
        <v>464</v>
      </c>
      <c r="D472" s="51">
        <v>28.25</v>
      </c>
      <c r="E472" s="51"/>
      <c r="F472" s="53">
        <v>6.96</v>
      </c>
      <c r="G472" s="44">
        <f t="shared" si="114"/>
        <v>8.66</v>
      </c>
      <c r="K472" s="40">
        <v>39479</v>
      </c>
      <c r="L472" s="54" t="str">
        <f t="shared" si="112"/>
        <v>.</v>
      </c>
      <c r="M472" s="58">
        <f t="shared" si="113"/>
        <v>0</v>
      </c>
      <c r="N472" s="124">
        <f t="shared" si="120"/>
        <v>0</v>
      </c>
      <c r="O472" s="120">
        <f t="shared" si="108"/>
        <v>0</v>
      </c>
      <c r="P472" s="42"/>
      <c r="Q472" s="42">
        <f t="shared" si="121"/>
        <v>0</v>
      </c>
      <c r="R472" s="135">
        <f t="shared" si="115"/>
        <v>0</v>
      </c>
      <c r="S472" s="135">
        <f t="shared" si="116"/>
        <v>0</v>
      </c>
      <c r="T472" s="121">
        <f>IF(S472&lt;$F$4,S472,$F$4)</f>
        <v>0</v>
      </c>
      <c r="U472" s="132">
        <f t="shared" si="117"/>
        <v>0</v>
      </c>
      <c r="V472" s="121">
        <f t="shared" si="119"/>
        <v>0</v>
      </c>
      <c r="W472" s="47"/>
      <c r="X472" s="125">
        <f t="shared" si="110"/>
        <v>0</v>
      </c>
      <c r="Y472" s="125">
        <f t="shared" si="118"/>
        <v>0</v>
      </c>
      <c r="Z472" s="153">
        <f t="shared" si="111"/>
        <v>0</v>
      </c>
      <c r="AA472" s="109"/>
    </row>
    <row r="473" spans="2:27" x14ac:dyDescent="0.25">
      <c r="B473" s="47"/>
      <c r="C473" s="51">
        <v>465</v>
      </c>
      <c r="D473" s="51">
        <v>31</v>
      </c>
      <c r="E473" s="51"/>
      <c r="F473" s="53">
        <v>7.22</v>
      </c>
      <c r="G473" s="44">
        <f t="shared" si="114"/>
        <v>8.92</v>
      </c>
      <c r="K473" s="40">
        <v>39508</v>
      </c>
      <c r="L473" s="54" t="str">
        <f t="shared" si="112"/>
        <v>.</v>
      </c>
      <c r="M473" s="58">
        <f t="shared" si="113"/>
        <v>0</v>
      </c>
      <c r="N473" s="124">
        <f t="shared" si="120"/>
        <v>0</v>
      </c>
      <c r="O473" s="120">
        <f t="shared" si="108"/>
        <v>0</v>
      </c>
      <c r="P473" s="42"/>
      <c r="Q473" s="42">
        <f t="shared" si="121"/>
        <v>0</v>
      </c>
      <c r="R473" s="135">
        <f t="shared" si="115"/>
        <v>0</v>
      </c>
      <c r="S473" s="135">
        <f t="shared" ref="S473" si="122">IF(R473&gt;0,R473,0)</f>
        <v>0</v>
      </c>
      <c r="T473" s="121">
        <f t="shared" ref="T473:T476" si="123">IF(S473&lt;$F$4,S473,$F$4)</f>
        <v>0</v>
      </c>
      <c r="U473" s="132">
        <f t="shared" si="117"/>
        <v>0</v>
      </c>
      <c r="V473" s="121">
        <f t="shared" si="119"/>
        <v>0</v>
      </c>
      <c r="W473" s="47"/>
      <c r="X473" s="125">
        <f t="shared" si="110"/>
        <v>0</v>
      </c>
      <c r="Y473" s="125">
        <f t="shared" si="118"/>
        <v>0</v>
      </c>
      <c r="Z473" s="153">
        <f t="shared" si="111"/>
        <v>0</v>
      </c>
      <c r="AA473" s="109"/>
    </row>
    <row r="474" spans="2:27" x14ac:dyDescent="0.25">
      <c r="B474" s="47"/>
      <c r="C474" s="47">
        <v>466</v>
      </c>
      <c r="D474" s="51">
        <v>30</v>
      </c>
      <c r="E474" s="51"/>
      <c r="F474" s="53">
        <v>7.25</v>
      </c>
      <c r="G474" s="44">
        <f t="shared" si="114"/>
        <v>8.9499999999999993</v>
      </c>
      <c r="K474" s="40">
        <v>39539</v>
      </c>
      <c r="L474" s="54" t="str">
        <f t="shared" si="112"/>
        <v>.</v>
      </c>
      <c r="M474" s="58">
        <f t="shared" si="113"/>
        <v>0</v>
      </c>
      <c r="N474" s="124">
        <f t="shared" si="120"/>
        <v>0</v>
      </c>
      <c r="O474" s="120">
        <f t="shared" si="108"/>
        <v>0</v>
      </c>
      <c r="P474" s="42"/>
      <c r="Q474" s="42">
        <f t="shared" si="121"/>
        <v>0</v>
      </c>
      <c r="R474" s="135">
        <f t="shared" si="115"/>
        <v>0</v>
      </c>
      <c r="S474" s="135">
        <f t="shared" si="116"/>
        <v>0</v>
      </c>
      <c r="T474" s="121">
        <f t="shared" si="123"/>
        <v>0</v>
      </c>
      <c r="U474" s="132">
        <f t="shared" si="117"/>
        <v>0</v>
      </c>
      <c r="V474" s="121">
        <f t="shared" si="119"/>
        <v>0</v>
      </c>
      <c r="W474" s="47"/>
      <c r="X474" s="125">
        <f t="shared" si="110"/>
        <v>0</v>
      </c>
      <c r="Y474" s="125">
        <f t="shared" si="118"/>
        <v>0</v>
      </c>
      <c r="Z474" s="153">
        <f t="shared" si="111"/>
        <v>0</v>
      </c>
      <c r="AA474" s="109"/>
    </row>
    <row r="475" spans="2:27" x14ac:dyDescent="0.25">
      <c r="B475" s="47"/>
      <c r="C475" s="51">
        <v>467</v>
      </c>
      <c r="D475" s="51">
        <v>31</v>
      </c>
      <c r="E475" s="51"/>
      <c r="F475" s="53">
        <v>7.25</v>
      </c>
      <c r="G475" s="44">
        <f t="shared" si="114"/>
        <v>8.9499999999999993</v>
      </c>
      <c r="K475" s="40">
        <v>39569</v>
      </c>
      <c r="L475" s="54" t="str">
        <f t="shared" si="112"/>
        <v>.</v>
      </c>
      <c r="M475" s="58">
        <f t="shared" si="113"/>
        <v>0</v>
      </c>
      <c r="N475" s="124">
        <f t="shared" si="120"/>
        <v>0</v>
      </c>
      <c r="O475" s="120">
        <f t="shared" si="108"/>
        <v>0</v>
      </c>
      <c r="P475" s="42"/>
      <c r="Q475" s="42">
        <f t="shared" si="121"/>
        <v>0</v>
      </c>
      <c r="R475" s="135">
        <f t="shared" si="115"/>
        <v>0</v>
      </c>
      <c r="S475" s="135">
        <f t="shared" si="116"/>
        <v>0</v>
      </c>
      <c r="T475" s="121">
        <f t="shared" si="123"/>
        <v>0</v>
      </c>
      <c r="U475" s="132">
        <f t="shared" si="117"/>
        <v>0</v>
      </c>
      <c r="V475" s="121">
        <f t="shared" si="119"/>
        <v>0</v>
      </c>
      <c r="W475" s="47"/>
      <c r="X475" s="125">
        <f t="shared" si="110"/>
        <v>0</v>
      </c>
      <c r="Y475" s="125">
        <f t="shared" si="118"/>
        <v>0</v>
      </c>
      <c r="Z475" s="153">
        <f t="shared" si="111"/>
        <v>0</v>
      </c>
      <c r="AA475" s="109"/>
    </row>
    <row r="476" spans="2:27" x14ac:dyDescent="0.25">
      <c r="B476" s="47"/>
      <c r="C476" s="51">
        <v>468</v>
      </c>
      <c r="D476" s="51">
        <v>30</v>
      </c>
      <c r="E476" s="51"/>
      <c r="F476" s="53">
        <v>7.25</v>
      </c>
      <c r="G476" s="44">
        <f t="shared" si="114"/>
        <v>8.9499999999999993</v>
      </c>
      <c r="K476" s="40">
        <v>39600</v>
      </c>
      <c r="L476" s="54" t="str">
        <f t="shared" si="112"/>
        <v>.</v>
      </c>
      <c r="M476" s="58">
        <f t="shared" si="113"/>
        <v>0</v>
      </c>
      <c r="N476" s="124">
        <f t="shared" si="120"/>
        <v>0</v>
      </c>
      <c r="O476" s="120">
        <f t="shared" si="108"/>
        <v>0</v>
      </c>
      <c r="P476" s="115">
        <f>SUM(O465:O476)</f>
        <v>0</v>
      </c>
      <c r="Q476" s="42">
        <f t="shared" si="121"/>
        <v>0</v>
      </c>
      <c r="R476" s="135">
        <f t="shared" si="115"/>
        <v>0</v>
      </c>
      <c r="S476" s="135">
        <f t="shared" si="116"/>
        <v>0</v>
      </c>
      <c r="T476" s="121">
        <f t="shared" si="123"/>
        <v>0</v>
      </c>
      <c r="U476" s="132">
        <f t="shared" si="117"/>
        <v>0</v>
      </c>
      <c r="V476" s="121">
        <f t="shared" si="119"/>
        <v>0</v>
      </c>
      <c r="W476" s="47"/>
      <c r="X476" s="125">
        <f t="shared" si="110"/>
        <v>0</v>
      </c>
      <c r="Y476" s="125">
        <f t="shared" si="118"/>
        <v>0</v>
      </c>
      <c r="Z476" s="153">
        <f t="shared" si="111"/>
        <v>0</v>
      </c>
      <c r="AA476" s="109"/>
    </row>
    <row r="477" spans="2:27" x14ac:dyDescent="0.25">
      <c r="B477" s="47">
        <f>B465+1</f>
        <v>40</v>
      </c>
      <c r="C477" s="47">
        <v>469</v>
      </c>
      <c r="D477" s="51">
        <v>31</v>
      </c>
      <c r="E477" s="51"/>
      <c r="F477" s="53">
        <v>7.25</v>
      </c>
      <c r="G477" s="44">
        <f t="shared" si="114"/>
        <v>8.9499999999999993</v>
      </c>
      <c r="K477" s="40">
        <v>39630</v>
      </c>
      <c r="L477" s="54" t="str">
        <f t="shared" si="112"/>
        <v>.</v>
      </c>
      <c r="M477" s="58">
        <f t="shared" si="113"/>
        <v>0</v>
      </c>
      <c r="N477" s="124">
        <f t="shared" si="120"/>
        <v>0</v>
      </c>
      <c r="O477" s="120">
        <f t="shared" si="108"/>
        <v>0</v>
      </c>
      <c r="P477" s="42"/>
      <c r="Q477" s="42">
        <f t="shared" si="121"/>
        <v>0</v>
      </c>
      <c r="R477" s="135">
        <f t="shared" si="115"/>
        <v>0</v>
      </c>
      <c r="S477" s="135">
        <f t="shared" si="116"/>
        <v>0</v>
      </c>
      <c r="T477" s="121">
        <f t="shared" ref="T477:T478" si="124">IF(S477&gt;$F$40,$F$4,S477)</f>
        <v>0</v>
      </c>
      <c r="U477" s="132">
        <f t="shared" si="117"/>
        <v>0</v>
      </c>
      <c r="V477" s="121">
        <f t="shared" si="119"/>
        <v>0</v>
      </c>
      <c r="W477" s="47"/>
      <c r="X477" s="125">
        <f t="shared" si="110"/>
        <v>0</v>
      </c>
      <c r="Y477" s="125">
        <f t="shared" si="118"/>
        <v>0</v>
      </c>
      <c r="Z477" s="153">
        <f t="shared" si="111"/>
        <v>0</v>
      </c>
      <c r="AA477" s="109"/>
    </row>
    <row r="478" spans="2:27" x14ac:dyDescent="0.25">
      <c r="B478" s="47"/>
      <c r="C478" s="51">
        <v>470</v>
      </c>
      <c r="D478" s="51">
        <v>31</v>
      </c>
      <c r="E478" s="51"/>
      <c r="F478" s="53">
        <v>7.25</v>
      </c>
      <c r="G478" s="44">
        <f t="shared" si="114"/>
        <v>8.9499999999999993</v>
      </c>
      <c r="K478" s="40">
        <v>39661</v>
      </c>
      <c r="L478" s="54" t="str">
        <f t="shared" si="112"/>
        <v>.</v>
      </c>
      <c r="M478" s="58">
        <f t="shared" si="113"/>
        <v>0</v>
      </c>
      <c r="N478" s="124">
        <f t="shared" si="120"/>
        <v>0</v>
      </c>
      <c r="O478" s="120">
        <f t="shared" si="108"/>
        <v>0</v>
      </c>
      <c r="P478" s="42"/>
      <c r="Q478" s="42">
        <f t="shared" si="121"/>
        <v>0</v>
      </c>
      <c r="R478" s="135">
        <f t="shared" si="115"/>
        <v>0</v>
      </c>
      <c r="S478" s="135">
        <f t="shared" si="116"/>
        <v>0</v>
      </c>
      <c r="T478" s="121">
        <f t="shared" si="124"/>
        <v>0</v>
      </c>
      <c r="U478" s="132">
        <f t="shared" si="117"/>
        <v>0</v>
      </c>
      <c r="V478" s="121">
        <f t="shared" si="119"/>
        <v>0</v>
      </c>
      <c r="W478" s="47"/>
      <c r="X478" s="125">
        <f t="shared" si="110"/>
        <v>0</v>
      </c>
      <c r="Y478" s="125">
        <f t="shared" si="118"/>
        <v>0</v>
      </c>
      <c r="Z478" s="153">
        <f t="shared" si="111"/>
        <v>0</v>
      </c>
      <c r="AA478" s="109"/>
    </row>
    <row r="479" spans="2:27" x14ac:dyDescent="0.25">
      <c r="B479" s="47"/>
      <c r="C479" s="51">
        <v>471</v>
      </c>
      <c r="D479" s="51">
        <v>30</v>
      </c>
      <c r="E479" s="51"/>
      <c r="F479" s="53">
        <v>7.02</v>
      </c>
      <c r="G479" s="44">
        <f t="shared" si="114"/>
        <v>8.7199999999999989</v>
      </c>
      <c r="K479" s="40">
        <v>39692</v>
      </c>
      <c r="L479" s="54" t="str">
        <f t="shared" si="112"/>
        <v>.</v>
      </c>
      <c r="M479" s="58">
        <f t="shared" si="113"/>
        <v>0</v>
      </c>
      <c r="N479" s="124">
        <f t="shared" si="120"/>
        <v>0</v>
      </c>
      <c r="O479" s="120">
        <f t="shared" ref="O479:O542" si="125">IF(M479+N479&gt;0,(M479+N479)*G479/100/365*D479,0)</f>
        <v>0</v>
      </c>
      <c r="P479" s="42"/>
      <c r="Q479" s="42">
        <f t="shared" si="121"/>
        <v>0</v>
      </c>
      <c r="R479" s="135">
        <f t="shared" si="115"/>
        <v>0</v>
      </c>
      <c r="S479" s="135">
        <f t="shared" si="116"/>
        <v>0</v>
      </c>
      <c r="T479" s="121">
        <f t="shared" ref="T479:T510" si="126">IF(O479&gt;0,$F$4,0)</f>
        <v>0</v>
      </c>
      <c r="U479" s="132">
        <f t="shared" si="117"/>
        <v>0</v>
      </c>
      <c r="V479" s="121">
        <f t="shared" si="119"/>
        <v>0</v>
      </c>
      <c r="W479" s="47"/>
      <c r="X479" s="125">
        <f t="shared" si="110"/>
        <v>0</v>
      </c>
      <c r="Y479" s="125">
        <f t="shared" si="118"/>
        <v>0</v>
      </c>
      <c r="Z479" s="153">
        <f t="shared" si="111"/>
        <v>0</v>
      </c>
      <c r="AA479" s="109"/>
    </row>
    <row r="480" spans="2:27" x14ac:dyDescent="0.25">
      <c r="B480" s="47"/>
      <c r="C480" s="47">
        <v>472</v>
      </c>
      <c r="D480" s="51">
        <v>31</v>
      </c>
      <c r="E480" s="51"/>
      <c r="F480" s="53">
        <v>6.18</v>
      </c>
      <c r="G480" s="44">
        <f t="shared" si="114"/>
        <v>7.88</v>
      </c>
      <c r="K480" s="40">
        <v>39722</v>
      </c>
      <c r="L480" s="54" t="str">
        <f t="shared" si="112"/>
        <v>.</v>
      </c>
      <c r="M480" s="58">
        <f t="shared" si="113"/>
        <v>0</v>
      </c>
      <c r="N480" s="124">
        <f t="shared" si="120"/>
        <v>0</v>
      </c>
      <c r="O480" s="120">
        <f t="shared" si="125"/>
        <v>0</v>
      </c>
      <c r="P480" s="42"/>
      <c r="Q480" s="42">
        <f t="shared" si="121"/>
        <v>0</v>
      </c>
      <c r="R480" s="135">
        <f t="shared" si="115"/>
        <v>0</v>
      </c>
      <c r="S480" s="135">
        <f t="shared" si="116"/>
        <v>0</v>
      </c>
      <c r="T480" s="121">
        <f t="shared" si="126"/>
        <v>0</v>
      </c>
      <c r="U480" s="132">
        <f t="shared" si="117"/>
        <v>0</v>
      </c>
      <c r="V480" s="121">
        <f t="shared" si="119"/>
        <v>0</v>
      </c>
      <c r="W480" s="47"/>
      <c r="X480" s="125">
        <f t="shared" ref="X480:X543" si="127">IF(V480&gt;0,X479+1,0)</f>
        <v>0</v>
      </c>
      <c r="Y480" s="125">
        <f t="shared" si="118"/>
        <v>0</v>
      </c>
      <c r="Z480" s="153">
        <f t="shared" si="111"/>
        <v>0</v>
      </c>
      <c r="AA480" s="109"/>
    </row>
    <row r="481" spans="2:27" x14ac:dyDescent="0.25">
      <c r="B481" s="47"/>
      <c r="C481" s="51">
        <v>473</v>
      </c>
      <c r="D481" s="51">
        <v>30</v>
      </c>
      <c r="E481" s="51"/>
      <c r="F481" s="53">
        <v>5.33</v>
      </c>
      <c r="G481" s="44">
        <f t="shared" si="114"/>
        <v>7.03</v>
      </c>
      <c r="K481" s="40">
        <v>39753</v>
      </c>
      <c r="L481" s="54" t="str">
        <f t="shared" si="112"/>
        <v>.</v>
      </c>
      <c r="M481" s="58">
        <f t="shared" si="113"/>
        <v>0</v>
      </c>
      <c r="N481" s="124">
        <f t="shared" si="120"/>
        <v>0</v>
      </c>
      <c r="O481" s="120">
        <f t="shared" si="125"/>
        <v>0</v>
      </c>
      <c r="P481" s="42"/>
      <c r="Q481" s="42">
        <f t="shared" si="121"/>
        <v>0</v>
      </c>
      <c r="R481" s="135">
        <f t="shared" si="115"/>
        <v>0</v>
      </c>
      <c r="S481" s="135">
        <f t="shared" si="116"/>
        <v>0</v>
      </c>
      <c r="T481" s="121">
        <f t="shared" si="126"/>
        <v>0</v>
      </c>
      <c r="U481" s="132">
        <f t="shared" si="117"/>
        <v>0</v>
      </c>
      <c r="V481" s="121">
        <f t="shared" si="119"/>
        <v>0</v>
      </c>
      <c r="W481" s="47"/>
      <c r="X481" s="125">
        <f t="shared" si="127"/>
        <v>0</v>
      </c>
      <c r="Y481" s="125">
        <f t="shared" si="118"/>
        <v>0</v>
      </c>
      <c r="Z481" s="153">
        <f t="shared" si="111"/>
        <v>0</v>
      </c>
      <c r="AA481" s="109"/>
    </row>
    <row r="482" spans="2:27" x14ac:dyDescent="0.25">
      <c r="B482" s="47"/>
      <c r="C482" s="51">
        <v>474</v>
      </c>
      <c r="D482" s="51">
        <v>31</v>
      </c>
      <c r="E482" s="51"/>
      <c r="F482" s="53">
        <v>4.3499999999999996</v>
      </c>
      <c r="G482" s="44">
        <f t="shared" si="114"/>
        <v>6.05</v>
      </c>
      <c r="I482" s="96">
        <f>SUM(G471:G482)/12</f>
        <v>8.3716666666666679</v>
      </c>
      <c r="K482" s="40">
        <v>39783</v>
      </c>
      <c r="L482" s="54" t="str">
        <f t="shared" si="112"/>
        <v>.</v>
      </c>
      <c r="M482" s="58">
        <f t="shared" si="113"/>
        <v>0</v>
      </c>
      <c r="N482" s="124">
        <f t="shared" si="120"/>
        <v>0</v>
      </c>
      <c r="O482" s="120">
        <f t="shared" si="125"/>
        <v>0</v>
      </c>
      <c r="P482" s="42"/>
      <c r="Q482" s="42">
        <f t="shared" si="121"/>
        <v>0</v>
      </c>
      <c r="R482" s="135">
        <f t="shared" si="115"/>
        <v>0</v>
      </c>
      <c r="S482" s="135">
        <f t="shared" si="116"/>
        <v>0</v>
      </c>
      <c r="T482" s="121">
        <f t="shared" si="126"/>
        <v>0</v>
      </c>
      <c r="U482" s="132">
        <f t="shared" si="117"/>
        <v>0</v>
      </c>
      <c r="V482" s="121">
        <f t="shared" si="119"/>
        <v>0</v>
      </c>
      <c r="W482" s="47"/>
      <c r="X482" s="125">
        <f t="shared" si="127"/>
        <v>0</v>
      </c>
      <c r="Y482" s="125">
        <f t="shared" si="118"/>
        <v>0</v>
      </c>
      <c r="Z482" s="153">
        <f t="shared" si="111"/>
        <v>0</v>
      </c>
      <c r="AA482" s="109"/>
    </row>
    <row r="483" spans="2:27" x14ac:dyDescent="0.25">
      <c r="B483" s="47"/>
      <c r="C483" s="47">
        <v>475</v>
      </c>
      <c r="D483" s="51">
        <v>31</v>
      </c>
      <c r="E483" s="51"/>
      <c r="F483" s="53">
        <v>4.25</v>
      </c>
      <c r="G483" s="44">
        <f t="shared" si="114"/>
        <v>5.95</v>
      </c>
      <c r="H483" s="39">
        <f>H471+1</f>
        <v>2009</v>
      </c>
      <c r="K483" s="40">
        <v>39814</v>
      </c>
      <c r="L483" s="54" t="str">
        <f t="shared" si="112"/>
        <v>.</v>
      </c>
      <c r="M483" s="58">
        <f t="shared" si="113"/>
        <v>0</v>
      </c>
      <c r="N483" s="124">
        <f t="shared" si="120"/>
        <v>0</v>
      </c>
      <c r="O483" s="120">
        <f t="shared" si="125"/>
        <v>0</v>
      </c>
      <c r="P483" s="42"/>
      <c r="Q483" s="42">
        <f t="shared" si="121"/>
        <v>0</v>
      </c>
      <c r="R483" s="135">
        <f t="shared" si="115"/>
        <v>0</v>
      </c>
      <c r="S483" s="135">
        <f t="shared" si="116"/>
        <v>0</v>
      </c>
      <c r="T483" s="121">
        <f t="shared" si="126"/>
        <v>0</v>
      </c>
      <c r="U483" s="132">
        <f t="shared" si="117"/>
        <v>0</v>
      </c>
      <c r="V483" s="121">
        <f t="shared" si="119"/>
        <v>0</v>
      </c>
      <c r="W483" s="47"/>
      <c r="X483" s="125">
        <f t="shared" si="127"/>
        <v>0</v>
      </c>
      <c r="Y483" s="125">
        <f t="shared" si="118"/>
        <v>0</v>
      </c>
      <c r="Z483" s="153">
        <f t="shared" si="111"/>
        <v>0</v>
      </c>
      <c r="AA483" s="109"/>
    </row>
    <row r="484" spans="2:27" x14ac:dyDescent="0.25">
      <c r="B484" s="47"/>
      <c r="C484" s="51">
        <v>476</v>
      </c>
      <c r="D484" s="51">
        <v>28.25</v>
      </c>
      <c r="E484" s="51"/>
      <c r="F484" s="53">
        <v>3.35</v>
      </c>
      <c r="G484" s="44">
        <f t="shared" si="114"/>
        <v>5.05</v>
      </c>
      <c r="K484" s="40">
        <v>39845</v>
      </c>
      <c r="L484" s="54" t="str">
        <f t="shared" si="112"/>
        <v>.</v>
      </c>
      <c r="M484" s="58">
        <f t="shared" si="113"/>
        <v>0</v>
      </c>
      <c r="N484" s="124">
        <f t="shared" si="120"/>
        <v>0</v>
      </c>
      <c r="O484" s="120">
        <f t="shared" si="125"/>
        <v>0</v>
      </c>
      <c r="P484" s="42"/>
      <c r="Q484" s="42">
        <f t="shared" si="121"/>
        <v>0</v>
      </c>
      <c r="R484" s="135">
        <f t="shared" si="115"/>
        <v>0</v>
      </c>
      <c r="S484" s="135">
        <f t="shared" si="116"/>
        <v>0</v>
      </c>
      <c r="T484" s="121">
        <f t="shared" si="126"/>
        <v>0</v>
      </c>
      <c r="U484" s="132">
        <f t="shared" si="117"/>
        <v>0</v>
      </c>
      <c r="V484" s="121">
        <f t="shared" si="119"/>
        <v>0</v>
      </c>
      <c r="W484" s="47"/>
      <c r="X484" s="125">
        <f t="shared" si="127"/>
        <v>0</v>
      </c>
      <c r="Y484" s="125">
        <f t="shared" si="118"/>
        <v>0</v>
      </c>
      <c r="Z484" s="153">
        <f t="shared" si="111"/>
        <v>0</v>
      </c>
      <c r="AA484" s="109"/>
    </row>
    <row r="485" spans="2:27" x14ac:dyDescent="0.25">
      <c r="B485" s="47"/>
      <c r="C485" s="51">
        <v>477</v>
      </c>
      <c r="D485" s="51">
        <v>31</v>
      </c>
      <c r="E485" s="51"/>
      <c r="F485" s="53">
        <v>3.25</v>
      </c>
      <c r="G485" s="44">
        <f t="shared" si="114"/>
        <v>4.95</v>
      </c>
      <c r="K485" s="40">
        <v>39873</v>
      </c>
      <c r="L485" s="54" t="str">
        <f t="shared" si="112"/>
        <v>.</v>
      </c>
      <c r="M485" s="58">
        <f t="shared" si="113"/>
        <v>0</v>
      </c>
      <c r="N485" s="124">
        <f t="shared" si="120"/>
        <v>0</v>
      </c>
      <c r="O485" s="120">
        <f t="shared" si="125"/>
        <v>0</v>
      </c>
      <c r="P485" s="42"/>
      <c r="Q485" s="42">
        <f t="shared" si="121"/>
        <v>0</v>
      </c>
      <c r="R485" s="135">
        <f t="shared" si="115"/>
        <v>0</v>
      </c>
      <c r="S485" s="135">
        <f t="shared" si="116"/>
        <v>0</v>
      </c>
      <c r="T485" s="121">
        <f t="shared" si="126"/>
        <v>0</v>
      </c>
      <c r="U485" s="132">
        <f t="shared" si="117"/>
        <v>0</v>
      </c>
      <c r="V485" s="121">
        <f t="shared" si="119"/>
        <v>0</v>
      </c>
      <c r="W485" s="47"/>
      <c r="X485" s="125">
        <f t="shared" si="127"/>
        <v>0</v>
      </c>
      <c r="Y485" s="125">
        <f t="shared" si="118"/>
        <v>0</v>
      </c>
      <c r="Z485" s="153">
        <f t="shared" si="111"/>
        <v>0</v>
      </c>
      <c r="AA485" s="109"/>
    </row>
    <row r="486" spans="2:27" x14ac:dyDescent="0.25">
      <c r="B486" s="47"/>
      <c r="C486" s="47">
        <v>478</v>
      </c>
      <c r="D486" s="51">
        <v>30</v>
      </c>
      <c r="E486" s="51"/>
      <c r="F486" s="53">
        <v>3.06</v>
      </c>
      <c r="G486" s="44">
        <f t="shared" si="114"/>
        <v>4.76</v>
      </c>
      <c r="K486" s="40">
        <v>39904</v>
      </c>
      <c r="L486" s="54" t="str">
        <f t="shared" si="112"/>
        <v>.</v>
      </c>
      <c r="M486" s="58">
        <f t="shared" si="113"/>
        <v>0</v>
      </c>
      <c r="N486" s="124">
        <f t="shared" si="120"/>
        <v>0</v>
      </c>
      <c r="O486" s="120">
        <f t="shared" si="125"/>
        <v>0</v>
      </c>
      <c r="P486" s="42"/>
      <c r="Q486" s="42">
        <f t="shared" si="121"/>
        <v>0</v>
      </c>
      <c r="R486" s="135">
        <f t="shared" si="115"/>
        <v>0</v>
      </c>
      <c r="S486" s="135">
        <f t="shared" si="116"/>
        <v>0</v>
      </c>
      <c r="T486" s="121">
        <f t="shared" si="126"/>
        <v>0</v>
      </c>
      <c r="U486" s="132">
        <f t="shared" si="117"/>
        <v>0</v>
      </c>
      <c r="V486" s="121">
        <f t="shared" si="119"/>
        <v>0</v>
      </c>
      <c r="W486" s="47"/>
      <c r="X486" s="125">
        <f t="shared" si="127"/>
        <v>0</v>
      </c>
      <c r="Y486" s="125">
        <f t="shared" si="118"/>
        <v>0</v>
      </c>
      <c r="Z486" s="153">
        <f t="shared" si="111"/>
        <v>0</v>
      </c>
      <c r="AA486" s="109"/>
    </row>
    <row r="487" spans="2:27" x14ac:dyDescent="0.25">
      <c r="B487" s="47"/>
      <c r="C487" s="51">
        <v>479</v>
      </c>
      <c r="D487" s="51">
        <v>31</v>
      </c>
      <c r="E487" s="51"/>
      <c r="F487" s="53">
        <v>3</v>
      </c>
      <c r="G487" s="44">
        <f t="shared" si="114"/>
        <v>4.7</v>
      </c>
      <c r="K487" s="40">
        <v>39934</v>
      </c>
      <c r="L487" s="54" t="str">
        <f t="shared" si="112"/>
        <v>.</v>
      </c>
      <c r="M487" s="58">
        <f t="shared" si="113"/>
        <v>0</v>
      </c>
      <c r="N487" s="124">
        <f t="shared" si="120"/>
        <v>0</v>
      </c>
      <c r="O487" s="120">
        <f t="shared" si="125"/>
        <v>0</v>
      </c>
      <c r="P487" s="42"/>
      <c r="Q487" s="42">
        <f t="shared" si="121"/>
        <v>0</v>
      </c>
      <c r="R487" s="135">
        <f t="shared" si="115"/>
        <v>0</v>
      </c>
      <c r="S487" s="135">
        <f t="shared" si="116"/>
        <v>0</v>
      </c>
      <c r="T487" s="121">
        <f t="shared" si="126"/>
        <v>0</v>
      </c>
      <c r="U487" s="132">
        <f t="shared" si="117"/>
        <v>0</v>
      </c>
      <c r="V487" s="121">
        <f t="shared" si="119"/>
        <v>0</v>
      </c>
      <c r="W487" s="47"/>
      <c r="X487" s="125">
        <f t="shared" si="127"/>
        <v>0</v>
      </c>
      <c r="Y487" s="125">
        <f t="shared" si="118"/>
        <v>0</v>
      </c>
      <c r="Z487" s="153">
        <f t="shared" si="111"/>
        <v>0</v>
      </c>
      <c r="AA487" s="109"/>
    </row>
    <row r="488" spans="2:27" x14ac:dyDescent="0.25">
      <c r="B488" s="47"/>
      <c r="C488" s="51">
        <v>480</v>
      </c>
      <c r="D488" s="51">
        <v>30</v>
      </c>
      <c r="E488" s="51"/>
      <c r="F488" s="53">
        <v>3</v>
      </c>
      <c r="G488" s="44">
        <f t="shared" si="114"/>
        <v>4.7</v>
      </c>
      <c r="K488" s="40">
        <v>39965</v>
      </c>
      <c r="L488" s="54" t="str">
        <f t="shared" si="112"/>
        <v>.</v>
      </c>
      <c r="M488" s="58">
        <f t="shared" si="113"/>
        <v>0</v>
      </c>
      <c r="N488" s="124">
        <f t="shared" si="120"/>
        <v>0</v>
      </c>
      <c r="O488" s="120">
        <f t="shared" si="125"/>
        <v>0</v>
      </c>
      <c r="P488" s="115">
        <f>SUM(O477:O488)</f>
        <v>0</v>
      </c>
      <c r="Q488" s="42">
        <f t="shared" si="121"/>
        <v>0</v>
      </c>
      <c r="R488" s="135">
        <f t="shared" si="115"/>
        <v>0</v>
      </c>
      <c r="S488" s="135">
        <f t="shared" si="116"/>
        <v>0</v>
      </c>
      <c r="T488" s="121">
        <f t="shared" si="126"/>
        <v>0</v>
      </c>
      <c r="U488" s="132">
        <f t="shared" si="117"/>
        <v>0</v>
      </c>
      <c r="V488" s="121">
        <f t="shared" si="119"/>
        <v>0</v>
      </c>
      <c r="W488" s="47"/>
      <c r="X488" s="125">
        <f t="shared" si="127"/>
        <v>0</v>
      </c>
      <c r="Y488" s="125">
        <f t="shared" si="118"/>
        <v>0</v>
      </c>
      <c r="Z488" s="153">
        <f t="shared" si="111"/>
        <v>0</v>
      </c>
      <c r="AA488" s="109"/>
    </row>
    <row r="489" spans="2:27" x14ac:dyDescent="0.25">
      <c r="B489" s="47">
        <f>B477+1</f>
        <v>41</v>
      </c>
      <c r="C489" s="47">
        <v>481</v>
      </c>
      <c r="D489" s="51">
        <v>31</v>
      </c>
      <c r="E489" s="51"/>
      <c r="F489" s="53">
        <v>3</v>
      </c>
      <c r="G489" s="44">
        <f t="shared" si="114"/>
        <v>4.7</v>
      </c>
      <c r="K489" s="40">
        <v>39995</v>
      </c>
      <c r="L489" s="54" t="str">
        <f t="shared" si="112"/>
        <v>.</v>
      </c>
      <c r="M489" s="58">
        <f t="shared" si="113"/>
        <v>0</v>
      </c>
      <c r="N489" s="124">
        <f t="shared" si="120"/>
        <v>0</v>
      </c>
      <c r="O489" s="120">
        <f t="shared" si="125"/>
        <v>0</v>
      </c>
      <c r="P489" s="42"/>
      <c r="Q489" s="42">
        <f t="shared" si="121"/>
        <v>0</v>
      </c>
      <c r="R489" s="135">
        <f t="shared" si="115"/>
        <v>0</v>
      </c>
      <c r="S489" s="135">
        <f t="shared" si="116"/>
        <v>0</v>
      </c>
      <c r="T489" s="121">
        <f t="shared" si="126"/>
        <v>0</v>
      </c>
      <c r="U489" s="132">
        <f t="shared" si="117"/>
        <v>0</v>
      </c>
      <c r="V489" s="121">
        <f t="shared" si="119"/>
        <v>0</v>
      </c>
      <c r="W489" s="47"/>
      <c r="X489" s="125">
        <f t="shared" si="127"/>
        <v>0</v>
      </c>
      <c r="Y489" s="125">
        <f t="shared" si="118"/>
        <v>0</v>
      </c>
      <c r="Z489" s="153">
        <f t="shared" si="111"/>
        <v>0</v>
      </c>
      <c r="AA489" s="109"/>
    </row>
    <row r="490" spans="2:27" x14ac:dyDescent="0.25">
      <c r="B490" s="47"/>
      <c r="C490" s="51">
        <v>482</v>
      </c>
      <c r="D490" s="51">
        <v>31</v>
      </c>
      <c r="E490" s="51"/>
      <c r="F490" s="53">
        <v>3</v>
      </c>
      <c r="G490" s="44">
        <f t="shared" si="114"/>
        <v>4.7</v>
      </c>
      <c r="K490" s="40">
        <v>40026</v>
      </c>
      <c r="L490" s="54" t="str">
        <f t="shared" si="112"/>
        <v>.</v>
      </c>
      <c r="M490" s="58">
        <f t="shared" si="113"/>
        <v>0</v>
      </c>
      <c r="N490" s="124">
        <f t="shared" si="120"/>
        <v>0</v>
      </c>
      <c r="O490" s="120">
        <f t="shared" si="125"/>
        <v>0</v>
      </c>
      <c r="P490" s="42"/>
      <c r="Q490" s="42">
        <f t="shared" si="121"/>
        <v>0</v>
      </c>
      <c r="R490" s="135">
        <f t="shared" si="115"/>
        <v>0</v>
      </c>
      <c r="S490" s="135">
        <f t="shared" si="116"/>
        <v>0</v>
      </c>
      <c r="T490" s="121">
        <f t="shared" si="126"/>
        <v>0</v>
      </c>
      <c r="U490" s="132">
        <f t="shared" si="117"/>
        <v>0</v>
      </c>
      <c r="V490" s="121">
        <f t="shared" si="119"/>
        <v>0</v>
      </c>
      <c r="W490" s="47"/>
      <c r="X490" s="125">
        <f t="shared" si="127"/>
        <v>0</v>
      </c>
      <c r="Y490" s="125">
        <f t="shared" si="118"/>
        <v>0</v>
      </c>
      <c r="Z490" s="153">
        <f t="shared" si="111"/>
        <v>0</v>
      </c>
      <c r="AA490" s="109"/>
    </row>
    <row r="491" spans="2:27" x14ac:dyDescent="0.25">
      <c r="B491" s="47"/>
      <c r="C491" s="51">
        <v>483</v>
      </c>
      <c r="D491" s="51">
        <v>30</v>
      </c>
      <c r="E491" s="51"/>
      <c r="F491" s="53">
        <v>3</v>
      </c>
      <c r="G491" s="44">
        <f t="shared" si="114"/>
        <v>4.7</v>
      </c>
      <c r="K491" s="40">
        <v>40057</v>
      </c>
      <c r="L491" s="54" t="str">
        <f t="shared" si="112"/>
        <v>.</v>
      </c>
      <c r="M491" s="58">
        <f t="shared" si="113"/>
        <v>0</v>
      </c>
      <c r="N491" s="124">
        <f t="shared" si="120"/>
        <v>0</v>
      </c>
      <c r="O491" s="120">
        <f t="shared" si="125"/>
        <v>0</v>
      </c>
      <c r="P491" s="42"/>
      <c r="Q491" s="42">
        <f t="shared" si="121"/>
        <v>0</v>
      </c>
      <c r="R491" s="135">
        <f t="shared" si="115"/>
        <v>0</v>
      </c>
      <c r="S491" s="135">
        <f t="shared" si="116"/>
        <v>0</v>
      </c>
      <c r="T491" s="121">
        <f t="shared" si="126"/>
        <v>0</v>
      </c>
      <c r="U491" s="132">
        <f t="shared" si="117"/>
        <v>0</v>
      </c>
      <c r="V491" s="121">
        <f t="shared" si="119"/>
        <v>0</v>
      </c>
      <c r="W491" s="47"/>
      <c r="X491" s="125">
        <f t="shared" si="127"/>
        <v>0</v>
      </c>
      <c r="Y491" s="125">
        <f t="shared" si="118"/>
        <v>0</v>
      </c>
      <c r="Z491" s="153">
        <f t="shared" si="111"/>
        <v>0</v>
      </c>
      <c r="AA491" s="109"/>
    </row>
    <row r="492" spans="2:27" x14ac:dyDescent="0.25">
      <c r="B492" s="47"/>
      <c r="C492" s="47">
        <v>484</v>
      </c>
      <c r="D492" s="51">
        <v>31</v>
      </c>
      <c r="E492" s="51"/>
      <c r="F492" s="53">
        <v>3.21</v>
      </c>
      <c r="G492" s="44">
        <f t="shared" si="114"/>
        <v>4.91</v>
      </c>
      <c r="K492" s="40">
        <v>40087</v>
      </c>
      <c r="L492" s="54" t="str">
        <f t="shared" si="112"/>
        <v>.</v>
      </c>
      <c r="M492" s="58">
        <f t="shared" si="113"/>
        <v>0</v>
      </c>
      <c r="N492" s="124">
        <f t="shared" si="120"/>
        <v>0</v>
      </c>
      <c r="O492" s="120">
        <f t="shared" si="125"/>
        <v>0</v>
      </c>
      <c r="P492" s="42"/>
      <c r="Q492" s="42">
        <f t="shared" si="121"/>
        <v>0</v>
      </c>
      <c r="R492" s="135">
        <f t="shared" si="115"/>
        <v>0</v>
      </c>
      <c r="S492" s="135">
        <f t="shared" si="116"/>
        <v>0</v>
      </c>
      <c r="T492" s="121">
        <f t="shared" si="126"/>
        <v>0</v>
      </c>
      <c r="U492" s="132">
        <f t="shared" si="117"/>
        <v>0</v>
      </c>
      <c r="V492" s="121">
        <f t="shared" si="119"/>
        <v>0</v>
      </c>
      <c r="W492" s="47"/>
      <c r="X492" s="125">
        <f t="shared" si="127"/>
        <v>0</v>
      </c>
      <c r="Y492" s="125">
        <f t="shared" si="118"/>
        <v>0</v>
      </c>
      <c r="Z492" s="153">
        <f t="shared" si="111"/>
        <v>0</v>
      </c>
      <c r="AA492" s="109"/>
    </row>
    <row r="493" spans="2:27" x14ac:dyDescent="0.25">
      <c r="B493" s="47"/>
      <c r="C493" s="51">
        <v>485</v>
      </c>
      <c r="D493" s="51">
        <v>30</v>
      </c>
      <c r="E493" s="51"/>
      <c r="F493" s="53">
        <v>3.48</v>
      </c>
      <c r="G493" s="44">
        <f t="shared" si="114"/>
        <v>5.18</v>
      </c>
      <c r="K493" s="40">
        <v>40118</v>
      </c>
      <c r="L493" s="54" t="str">
        <f t="shared" si="112"/>
        <v>.</v>
      </c>
      <c r="M493" s="58">
        <f t="shared" si="113"/>
        <v>0</v>
      </c>
      <c r="N493" s="124">
        <f t="shared" si="120"/>
        <v>0</v>
      </c>
      <c r="O493" s="120">
        <f t="shared" si="125"/>
        <v>0</v>
      </c>
      <c r="P493" s="42"/>
      <c r="Q493" s="42">
        <f t="shared" si="121"/>
        <v>0</v>
      </c>
      <c r="R493" s="135">
        <f t="shared" si="115"/>
        <v>0</v>
      </c>
      <c r="S493" s="135">
        <f t="shared" si="116"/>
        <v>0</v>
      </c>
      <c r="T493" s="121">
        <f t="shared" si="126"/>
        <v>0</v>
      </c>
      <c r="U493" s="132">
        <f t="shared" si="117"/>
        <v>0</v>
      </c>
      <c r="V493" s="121">
        <f t="shared" si="119"/>
        <v>0</v>
      </c>
      <c r="W493" s="47"/>
      <c r="X493" s="125">
        <f t="shared" si="127"/>
        <v>0</v>
      </c>
      <c r="Y493" s="125">
        <f t="shared" si="118"/>
        <v>0</v>
      </c>
      <c r="Z493" s="153">
        <f t="shared" si="111"/>
        <v>0</v>
      </c>
      <c r="AA493" s="109"/>
    </row>
    <row r="494" spans="2:27" x14ac:dyDescent="0.25">
      <c r="B494" s="47"/>
      <c r="C494" s="51">
        <v>486</v>
      </c>
      <c r="D494" s="51">
        <v>31</v>
      </c>
      <c r="E494" s="51"/>
      <c r="F494" s="53">
        <v>3.74</v>
      </c>
      <c r="G494" s="44">
        <f t="shared" si="114"/>
        <v>5.44</v>
      </c>
      <c r="I494" s="96">
        <f>SUM(G483:G494)/12</f>
        <v>4.9783333333333335</v>
      </c>
      <c r="K494" s="40">
        <v>40148</v>
      </c>
      <c r="L494" s="54" t="str">
        <f t="shared" si="112"/>
        <v>.</v>
      </c>
      <c r="M494" s="58">
        <f t="shared" si="113"/>
        <v>0</v>
      </c>
      <c r="N494" s="124">
        <f t="shared" si="120"/>
        <v>0</v>
      </c>
      <c r="O494" s="120">
        <f t="shared" si="125"/>
        <v>0</v>
      </c>
      <c r="P494" s="42"/>
      <c r="Q494" s="42">
        <f t="shared" si="121"/>
        <v>0</v>
      </c>
      <c r="R494" s="135">
        <f t="shared" si="115"/>
        <v>0</v>
      </c>
      <c r="S494" s="135">
        <f t="shared" si="116"/>
        <v>0</v>
      </c>
      <c r="T494" s="121">
        <f t="shared" si="126"/>
        <v>0</v>
      </c>
      <c r="U494" s="132">
        <f t="shared" si="117"/>
        <v>0</v>
      </c>
      <c r="V494" s="121">
        <f t="shared" si="119"/>
        <v>0</v>
      </c>
      <c r="W494" s="47"/>
      <c r="X494" s="125">
        <f t="shared" si="127"/>
        <v>0</v>
      </c>
      <c r="Y494" s="125">
        <f t="shared" si="118"/>
        <v>0</v>
      </c>
      <c r="Z494" s="153">
        <f t="shared" si="111"/>
        <v>0</v>
      </c>
      <c r="AA494" s="109"/>
    </row>
    <row r="495" spans="2:27" x14ac:dyDescent="0.25">
      <c r="B495" s="47"/>
      <c r="C495" s="47">
        <v>487</v>
      </c>
      <c r="D495" s="51">
        <v>31</v>
      </c>
      <c r="E495" s="51"/>
      <c r="F495" s="53">
        <v>3.75</v>
      </c>
      <c r="G495" s="44">
        <f t="shared" si="114"/>
        <v>5.45</v>
      </c>
      <c r="H495" s="39">
        <f>H483+1</f>
        <v>2010</v>
      </c>
      <c r="I495" s="97"/>
      <c r="K495" s="40">
        <v>40179</v>
      </c>
      <c r="L495" s="54" t="str">
        <f t="shared" si="112"/>
        <v>.</v>
      </c>
      <c r="M495" s="58">
        <f t="shared" si="113"/>
        <v>0</v>
      </c>
      <c r="N495" s="124">
        <f t="shared" si="120"/>
        <v>0</v>
      </c>
      <c r="O495" s="120">
        <f t="shared" si="125"/>
        <v>0</v>
      </c>
      <c r="P495" s="42"/>
      <c r="Q495" s="42">
        <f t="shared" si="121"/>
        <v>0</v>
      </c>
      <c r="R495" s="135">
        <f t="shared" si="115"/>
        <v>0</v>
      </c>
      <c r="S495" s="135">
        <f t="shared" si="116"/>
        <v>0</v>
      </c>
      <c r="T495" s="121">
        <f t="shared" si="126"/>
        <v>0</v>
      </c>
      <c r="U495" s="132">
        <f t="shared" si="117"/>
        <v>0</v>
      </c>
      <c r="V495" s="121">
        <f t="shared" si="119"/>
        <v>0</v>
      </c>
      <c r="W495" s="47"/>
      <c r="X495" s="125">
        <f t="shared" si="127"/>
        <v>0</v>
      </c>
      <c r="Y495" s="125">
        <f t="shared" si="118"/>
        <v>0</v>
      </c>
      <c r="Z495" s="153">
        <f t="shared" si="111"/>
        <v>0</v>
      </c>
      <c r="AA495" s="109"/>
    </row>
    <row r="496" spans="2:27" x14ac:dyDescent="0.25">
      <c r="B496" s="47"/>
      <c r="C496" s="51">
        <v>488</v>
      </c>
      <c r="D496" s="51">
        <v>28.25</v>
      </c>
      <c r="E496" s="51"/>
      <c r="F496" s="53">
        <v>3.75</v>
      </c>
      <c r="G496" s="44">
        <f t="shared" si="114"/>
        <v>5.45</v>
      </c>
      <c r="K496" s="40">
        <v>40210</v>
      </c>
      <c r="L496" s="54" t="str">
        <f t="shared" si="112"/>
        <v>.</v>
      </c>
      <c r="M496" s="58">
        <f t="shared" si="113"/>
        <v>0</v>
      </c>
      <c r="N496" s="124">
        <f t="shared" si="120"/>
        <v>0</v>
      </c>
      <c r="O496" s="120">
        <f t="shared" si="125"/>
        <v>0</v>
      </c>
      <c r="P496" s="42"/>
      <c r="Q496" s="42">
        <f t="shared" si="121"/>
        <v>0</v>
      </c>
      <c r="R496" s="135">
        <f t="shared" si="115"/>
        <v>0</v>
      </c>
      <c r="S496" s="135">
        <f t="shared" si="116"/>
        <v>0</v>
      </c>
      <c r="T496" s="121">
        <f t="shared" si="126"/>
        <v>0</v>
      </c>
      <c r="U496" s="132">
        <f t="shared" si="117"/>
        <v>0</v>
      </c>
      <c r="V496" s="121">
        <f t="shared" si="119"/>
        <v>0</v>
      </c>
      <c r="W496" s="47"/>
      <c r="X496" s="125">
        <f t="shared" si="127"/>
        <v>0</v>
      </c>
      <c r="Y496" s="125">
        <f t="shared" si="118"/>
        <v>0</v>
      </c>
      <c r="Z496" s="153">
        <f t="shared" si="111"/>
        <v>0</v>
      </c>
      <c r="AA496" s="109"/>
    </row>
    <row r="497" spans="2:27" x14ac:dyDescent="0.25">
      <c r="B497" s="47"/>
      <c r="C497" s="51">
        <v>489</v>
      </c>
      <c r="D497" s="51">
        <v>31</v>
      </c>
      <c r="E497" s="51"/>
      <c r="F497" s="53">
        <v>3.98</v>
      </c>
      <c r="G497" s="44">
        <f t="shared" si="114"/>
        <v>5.68</v>
      </c>
      <c r="K497" s="40">
        <v>40238</v>
      </c>
      <c r="L497" s="54" t="str">
        <f t="shared" si="112"/>
        <v>.</v>
      </c>
      <c r="M497" s="58">
        <f t="shared" si="113"/>
        <v>0</v>
      </c>
      <c r="N497" s="124">
        <f t="shared" si="120"/>
        <v>0</v>
      </c>
      <c r="O497" s="120">
        <f t="shared" si="125"/>
        <v>0</v>
      </c>
      <c r="P497" s="42"/>
      <c r="Q497" s="42">
        <f t="shared" si="121"/>
        <v>0</v>
      </c>
      <c r="R497" s="135">
        <f t="shared" si="115"/>
        <v>0</v>
      </c>
      <c r="S497" s="135">
        <f t="shared" si="116"/>
        <v>0</v>
      </c>
      <c r="T497" s="121">
        <f t="shared" si="126"/>
        <v>0</v>
      </c>
      <c r="U497" s="132">
        <f t="shared" si="117"/>
        <v>0</v>
      </c>
      <c r="V497" s="121">
        <f t="shared" si="119"/>
        <v>0</v>
      </c>
      <c r="W497" s="47"/>
      <c r="X497" s="125">
        <f t="shared" si="127"/>
        <v>0</v>
      </c>
      <c r="Y497" s="125">
        <f t="shared" si="118"/>
        <v>0</v>
      </c>
      <c r="Z497" s="153">
        <f t="shared" si="111"/>
        <v>0</v>
      </c>
      <c r="AA497" s="109"/>
    </row>
    <row r="498" spans="2:27" x14ac:dyDescent="0.25">
      <c r="B498" s="47"/>
      <c r="C498" s="47">
        <v>490</v>
      </c>
      <c r="D498" s="51">
        <v>30</v>
      </c>
      <c r="E498" s="51"/>
      <c r="F498" s="53">
        <v>4.22</v>
      </c>
      <c r="G498" s="44">
        <f t="shared" si="114"/>
        <v>5.92</v>
      </c>
      <c r="K498" s="40">
        <v>40269</v>
      </c>
      <c r="L498" s="54" t="str">
        <f t="shared" si="112"/>
        <v>.</v>
      </c>
      <c r="M498" s="58">
        <f t="shared" si="113"/>
        <v>0</v>
      </c>
      <c r="N498" s="124">
        <f t="shared" si="120"/>
        <v>0</v>
      </c>
      <c r="O498" s="120">
        <f t="shared" si="125"/>
        <v>0</v>
      </c>
      <c r="P498" s="42"/>
      <c r="Q498" s="42">
        <f t="shared" si="121"/>
        <v>0</v>
      </c>
      <c r="R498" s="135">
        <f t="shared" si="115"/>
        <v>0</v>
      </c>
      <c r="S498" s="135">
        <f t="shared" si="116"/>
        <v>0</v>
      </c>
      <c r="T498" s="121">
        <f t="shared" si="126"/>
        <v>0</v>
      </c>
      <c r="U498" s="132">
        <f t="shared" si="117"/>
        <v>0</v>
      </c>
      <c r="V498" s="121">
        <f t="shared" si="119"/>
        <v>0</v>
      </c>
      <c r="W498" s="47"/>
      <c r="X498" s="125">
        <f t="shared" si="127"/>
        <v>0</v>
      </c>
      <c r="Y498" s="125">
        <f t="shared" si="118"/>
        <v>0</v>
      </c>
      <c r="Z498" s="153">
        <f t="shared" si="111"/>
        <v>0</v>
      </c>
      <c r="AA498" s="109"/>
    </row>
    <row r="499" spans="2:27" x14ac:dyDescent="0.25">
      <c r="B499" s="47"/>
      <c r="C499" s="51">
        <v>491</v>
      </c>
      <c r="D499" s="51">
        <v>31</v>
      </c>
      <c r="E499" s="51"/>
      <c r="F499" s="53">
        <v>4.4800000000000004</v>
      </c>
      <c r="G499" s="44">
        <f t="shared" si="114"/>
        <v>6.1800000000000006</v>
      </c>
      <c r="K499" s="40">
        <v>40299</v>
      </c>
      <c r="L499" s="54" t="str">
        <f t="shared" si="112"/>
        <v>.</v>
      </c>
      <c r="M499" s="58">
        <f t="shared" si="113"/>
        <v>0</v>
      </c>
      <c r="N499" s="124">
        <f t="shared" si="120"/>
        <v>0</v>
      </c>
      <c r="O499" s="120">
        <f t="shared" si="125"/>
        <v>0</v>
      </c>
      <c r="P499" s="42"/>
      <c r="Q499" s="42">
        <f t="shared" si="121"/>
        <v>0</v>
      </c>
      <c r="R499" s="135">
        <f t="shared" si="115"/>
        <v>0</v>
      </c>
      <c r="S499" s="135">
        <f t="shared" si="116"/>
        <v>0</v>
      </c>
      <c r="T499" s="121">
        <f t="shared" si="126"/>
        <v>0</v>
      </c>
      <c r="U499" s="132">
        <f t="shared" si="117"/>
        <v>0</v>
      </c>
      <c r="V499" s="121">
        <f t="shared" si="119"/>
        <v>0</v>
      </c>
      <c r="W499" s="47"/>
      <c r="X499" s="125">
        <f t="shared" si="127"/>
        <v>0</v>
      </c>
      <c r="Y499" s="125">
        <f t="shared" si="118"/>
        <v>0</v>
      </c>
      <c r="Z499" s="153">
        <f t="shared" si="111"/>
        <v>0</v>
      </c>
      <c r="AA499" s="109"/>
    </row>
    <row r="500" spans="2:27" x14ac:dyDescent="0.25">
      <c r="B500" s="47"/>
      <c r="C500" s="51">
        <v>492</v>
      </c>
      <c r="D500" s="51">
        <v>30</v>
      </c>
      <c r="E500" s="51"/>
      <c r="F500" s="53">
        <v>4.5</v>
      </c>
      <c r="G500" s="44">
        <f t="shared" si="114"/>
        <v>6.2</v>
      </c>
      <c r="K500" s="40">
        <v>40330</v>
      </c>
      <c r="L500" s="54" t="str">
        <f t="shared" si="112"/>
        <v>.</v>
      </c>
      <c r="M500" s="58">
        <f t="shared" si="113"/>
        <v>0</v>
      </c>
      <c r="N500" s="124">
        <f t="shared" si="120"/>
        <v>0</v>
      </c>
      <c r="O500" s="120">
        <f t="shared" si="125"/>
        <v>0</v>
      </c>
      <c r="P500" s="115">
        <f>SUM(O489:O500)</f>
        <v>0</v>
      </c>
      <c r="Q500" s="42">
        <f t="shared" si="121"/>
        <v>0</v>
      </c>
      <c r="R500" s="135">
        <f t="shared" si="115"/>
        <v>0</v>
      </c>
      <c r="S500" s="135">
        <f t="shared" si="116"/>
        <v>0</v>
      </c>
      <c r="T500" s="121">
        <f t="shared" si="126"/>
        <v>0</v>
      </c>
      <c r="U500" s="132">
        <f t="shared" si="117"/>
        <v>0</v>
      </c>
      <c r="V500" s="121">
        <f t="shared" si="119"/>
        <v>0</v>
      </c>
      <c r="W500" s="47"/>
      <c r="X500" s="125">
        <f t="shared" si="127"/>
        <v>0</v>
      </c>
      <c r="Y500" s="125">
        <f t="shared" si="118"/>
        <v>0</v>
      </c>
      <c r="Z500" s="153">
        <f t="shared" si="111"/>
        <v>0</v>
      </c>
      <c r="AA500" s="109"/>
    </row>
    <row r="501" spans="2:27" x14ac:dyDescent="0.25">
      <c r="B501" s="47">
        <f>B489+1</f>
        <v>42</v>
      </c>
      <c r="C501" s="47">
        <v>493</v>
      </c>
      <c r="D501" s="51">
        <v>31</v>
      </c>
      <c r="E501" s="51"/>
      <c r="F501" s="53">
        <v>4.5</v>
      </c>
      <c r="G501" s="44">
        <f t="shared" si="114"/>
        <v>6.2</v>
      </c>
      <c r="K501" s="40">
        <v>40360</v>
      </c>
      <c r="L501" s="54" t="str">
        <f t="shared" si="112"/>
        <v>.</v>
      </c>
      <c r="M501" s="58">
        <f t="shared" si="113"/>
        <v>0</v>
      </c>
      <c r="N501" s="124">
        <f t="shared" si="120"/>
        <v>0</v>
      </c>
      <c r="O501" s="120">
        <f t="shared" si="125"/>
        <v>0</v>
      </c>
      <c r="P501" s="42"/>
      <c r="Q501" s="42">
        <f t="shared" si="121"/>
        <v>0</v>
      </c>
      <c r="R501" s="135">
        <f t="shared" si="115"/>
        <v>0</v>
      </c>
      <c r="S501" s="135">
        <f t="shared" si="116"/>
        <v>0</v>
      </c>
      <c r="T501" s="121">
        <f t="shared" si="126"/>
        <v>0</v>
      </c>
      <c r="U501" s="132">
        <f t="shared" si="117"/>
        <v>0</v>
      </c>
      <c r="V501" s="121">
        <f t="shared" si="119"/>
        <v>0</v>
      </c>
      <c r="W501" s="47"/>
      <c r="X501" s="125">
        <f t="shared" si="127"/>
        <v>0</v>
      </c>
      <c r="Y501" s="125">
        <f t="shared" si="118"/>
        <v>0</v>
      </c>
      <c r="Z501" s="153">
        <f t="shared" si="111"/>
        <v>0</v>
      </c>
      <c r="AA501" s="109"/>
    </row>
    <row r="502" spans="2:27" x14ac:dyDescent="0.25">
      <c r="B502" s="47"/>
      <c r="C502" s="51">
        <v>494</v>
      </c>
      <c r="D502" s="51">
        <v>31</v>
      </c>
      <c r="E502" s="51"/>
      <c r="F502" s="53">
        <v>4.5</v>
      </c>
      <c r="G502" s="44">
        <f t="shared" si="114"/>
        <v>6.2</v>
      </c>
      <c r="K502" s="40">
        <v>40391</v>
      </c>
      <c r="L502" s="54" t="str">
        <f t="shared" si="112"/>
        <v>.</v>
      </c>
      <c r="M502" s="58">
        <f t="shared" si="113"/>
        <v>0</v>
      </c>
      <c r="N502" s="124">
        <f t="shared" si="120"/>
        <v>0</v>
      </c>
      <c r="O502" s="120">
        <f t="shared" si="125"/>
        <v>0</v>
      </c>
      <c r="P502" s="42"/>
      <c r="Q502" s="42">
        <f t="shared" si="121"/>
        <v>0</v>
      </c>
      <c r="R502" s="135">
        <f t="shared" si="115"/>
        <v>0</v>
      </c>
      <c r="S502" s="135">
        <f t="shared" si="116"/>
        <v>0</v>
      </c>
      <c r="T502" s="121">
        <f t="shared" si="126"/>
        <v>0</v>
      </c>
      <c r="U502" s="132">
        <f t="shared" si="117"/>
        <v>0</v>
      </c>
      <c r="V502" s="121">
        <f t="shared" si="119"/>
        <v>0</v>
      </c>
      <c r="W502" s="47"/>
      <c r="X502" s="125">
        <f t="shared" si="127"/>
        <v>0</v>
      </c>
      <c r="Y502" s="125">
        <f t="shared" si="118"/>
        <v>0</v>
      </c>
      <c r="Z502" s="153">
        <f t="shared" si="111"/>
        <v>0</v>
      </c>
      <c r="AA502" s="109"/>
    </row>
    <row r="503" spans="2:27" x14ac:dyDescent="0.25">
      <c r="B503" s="47"/>
      <c r="C503" s="51">
        <v>495</v>
      </c>
      <c r="D503" s="51">
        <v>30</v>
      </c>
      <c r="E503" s="51"/>
      <c r="F503" s="53">
        <v>4.5</v>
      </c>
      <c r="G503" s="44">
        <f t="shared" si="114"/>
        <v>6.2</v>
      </c>
      <c r="K503" s="40">
        <v>40422</v>
      </c>
      <c r="L503" s="54" t="str">
        <f t="shared" si="112"/>
        <v>.</v>
      </c>
      <c r="M503" s="58">
        <f t="shared" si="113"/>
        <v>0</v>
      </c>
      <c r="N503" s="124">
        <f t="shared" si="120"/>
        <v>0</v>
      </c>
      <c r="O503" s="120">
        <f t="shared" si="125"/>
        <v>0</v>
      </c>
      <c r="P503" s="42"/>
      <c r="Q503" s="42">
        <f t="shared" si="121"/>
        <v>0</v>
      </c>
      <c r="R503" s="135">
        <f t="shared" si="115"/>
        <v>0</v>
      </c>
      <c r="S503" s="135">
        <f t="shared" si="116"/>
        <v>0</v>
      </c>
      <c r="T503" s="121">
        <f t="shared" si="126"/>
        <v>0</v>
      </c>
      <c r="U503" s="132">
        <f t="shared" si="117"/>
        <v>0</v>
      </c>
      <c r="V503" s="121">
        <f t="shared" si="119"/>
        <v>0</v>
      </c>
      <c r="W503" s="47"/>
      <c r="X503" s="125">
        <f t="shared" si="127"/>
        <v>0</v>
      </c>
      <c r="Y503" s="125">
        <f t="shared" si="118"/>
        <v>0</v>
      </c>
      <c r="Z503" s="153">
        <f t="shared" si="111"/>
        <v>0</v>
      </c>
      <c r="AA503" s="109"/>
    </row>
    <row r="504" spans="2:27" x14ac:dyDescent="0.25">
      <c r="B504" s="47"/>
      <c r="C504" s="47">
        <v>496</v>
      </c>
      <c r="D504" s="51">
        <v>31</v>
      </c>
      <c r="E504" s="51"/>
      <c r="F504" s="53">
        <v>4.5</v>
      </c>
      <c r="G504" s="44">
        <f t="shared" si="114"/>
        <v>6.2</v>
      </c>
      <c r="K504" s="40">
        <v>40452</v>
      </c>
      <c r="L504" s="54" t="str">
        <f t="shared" si="112"/>
        <v>.</v>
      </c>
      <c r="M504" s="58">
        <f t="shared" si="113"/>
        <v>0</v>
      </c>
      <c r="N504" s="124">
        <f t="shared" si="120"/>
        <v>0</v>
      </c>
      <c r="O504" s="120">
        <f t="shared" si="125"/>
        <v>0</v>
      </c>
      <c r="P504" s="42"/>
      <c r="Q504" s="42">
        <f t="shared" si="121"/>
        <v>0</v>
      </c>
      <c r="R504" s="135">
        <f t="shared" si="115"/>
        <v>0</v>
      </c>
      <c r="S504" s="135">
        <f t="shared" si="116"/>
        <v>0</v>
      </c>
      <c r="T504" s="121">
        <f t="shared" si="126"/>
        <v>0</v>
      </c>
      <c r="U504" s="132">
        <f t="shared" si="117"/>
        <v>0</v>
      </c>
      <c r="V504" s="121">
        <f t="shared" si="119"/>
        <v>0</v>
      </c>
      <c r="W504" s="47"/>
      <c r="X504" s="125">
        <f t="shared" si="127"/>
        <v>0</v>
      </c>
      <c r="Y504" s="125">
        <f t="shared" si="118"/>
        <v>0</v>
      </c>
      <c r="Z504" s="153">
        <f t="shared" si="111"/>
        <v>0</v>
      </c>
      <c r="AA504" s="109"/>
    </row>
    <row r="505" spans="2:27" x14ac:dyDescent="0.25">
      <c r="B505" s="47"/>
      <c r="C505" s="51">
        <v>497</v>
      </c>
      <c r="D505" s="51">
        <v>30</v>
      </c>
      <c r="E505" s="51"/>
      <c r="F505" s="53">
        <v>4.7300000000000004</v>
      </c>
      <c r="G505" s="44">
        <f t="shared" si="114"/>
        <v>6.4300000000000006</v>
      </c>
      <c r="K505" s="40">
        <v>40483</v>
      </c>
      <c r="L505" s="54" t="str">
        <f t="shared" si="112"/>
        <v>.</v>
      </c>
      <c r="M505" s="58">
        <f t="shared" si="113"/>
        <v>0</v>
      </c>
      <c r="N505" s="124">
        <f t="shared" si="120"/>
        <v>0</v>
      </c>
      <c r="O505" s="120">
        <f t="shared" si="125"/>
        <v>0</v>
      </c>
      <c r="P505" s="42"/>
      <c r="Q505" s="42">
        <f t="shared" si="121"/>
        <v>0</v>
      </c>
      <c r="R505" s="135">
        <f t="shared" si="115"/>
        <v>0</v>
      </c>
      <c r="S505" s="135">
        <f t="shared" si="116"/>
        <v>0</v>
      </c>
      <c r="T505" s="121">
        <f t="shared" si="126"/>
        <v>0</v>
      </c>
      <c r="U505" s="132">
        <f t="shared" si="117"/>
        <v>0</v>
      </c>
      <c r="V505" s="121">
        <f t="shared" si="119"/>
        <v>0</v>
      </c>
      <c r="W505" s="47"/>
      <c r="X505" s="125">
        <f t="shared" si="127"/>
        <v>0</v>
      </c>
      <c r="Y505" s="125">
        <f t="shared" si="118"/>
        <v>0</v>
      </c>
      <c r="Z505" s="153">
        <f t="shared" si="111"/>
        <v>0</v>
      </c>
      <c r="AA505" s="109"/>
    </row>
    <row r="506" spans="2:27" x14ac:dyDescent="0.25">
      <c r="B506" s="47"/>
      <c r="C506" s="51">
        <v>498</v>
      </c>
      <c r="D506" s="51">
        <v>31</v>
      </c>
      <c r="E506" s="51"/>
      <c r="F506" s="53">
        <v>4.75</v>
      </c>
      <c r="G506" s="44">
        <f t="shared" si="114"/>
        <v>6.45</v>
      </c>
      <c r="I506" s="96">
        <f>SUM(G495:G506)/12</f>
        <v>6.0466666666666677</v>
      </c>
      <c r="K506" s="40">
        <v>40513</v>
      </c>
      <c r="L506" s="54" t="str">
        <f t="shared" si="112"/>
        <v>.</v>
      </c>
      <c r="M506" s="58">
        <f t="shared" si="113"/>
        <v>0</v>
      </c>
      <c r="N506" s="124">
        <f t="shared" si="120"/>
        <v>0</v>
      </c>
      <c r="O506" s="120">
        <f t="shared" si="125"/>
        <v>0</v>
      </c>
      <c r="P506" s="42"/>
      <c r="Q506" s="42">
        <f t="shared" si="121"/>
        <v>0</v>
      </c>
      <c r="R506" s="135">
        <f t="shared" si="115"/>
        <v>0</v>
      </c>
      <c r="S506" s="135">
        <f t="shared" si="116"/>
        <v>0</v>
      </c>
      <c r="T506" s="121">
        <f t="shared" si="126"/>
        <v>0</v>
      </c>
      <c r="U506" s="132">
        <f t="shared" si="117"/>
        <v>0</v>
      </c>
      <c r="V506" s="121">
        <f t="shared" si="119"/>
        <v>0</v>
      </c>
      <c r="W506" s="47"/>
      <c r="X506" s="125">
        <f t="shared" si="127"/>
        <v>0</v>
      </c>
      <c r="Y506" s="125">
        <f t="shared" si="118"/>
        <v>0</v>
      </c>
      <c r="Z506" s="153">
        <f t="shared" si="111"/>
        <v>0</v>
      </c>
      <c r="AA506" s="109"/>
    </row>
    <row r="507" spans="2:27" x14ac:dyDescent="0.25">
      <c r="B507" s="47"/>
      <c r="C507" s="47">
        <v>499</v>
      </c>
      <c r="D507" s="51">
        <v>31</v>
      </c>
      <c r="E507" s="51"/>
      <c r="F507" s="53">
        <v>4.75</v>
      </c>
      <c r="G507" s="44">
        <f t="shared" si="114"/>
        <v>6.45</v>
      </c>
      <c r="H507" s="39">
        <f>H495+1</f>
        <v>2011</v>
      </c>
      <c r="K507" s="40">
        <v>40544</v>
      </c>
      <c r="L507" s="54" t="str">
        <f t="shared" si="112"/>
        <v>.</v>
      </c>
      <c r="M507" s="58">
        <f t="shared" si="113"/>
        <v>0</v>
      </c>
      <c r="N507" s="124">
        <f t="shared" si="120"/>
        <v>0</v>
      </c>
      <c r="O507" s="120">
        <f t="shared" si="125"/>
        <v>0</v>
      </c>
      <c r="P507" s="42"/>
      <c r="Q507" s="42">
        <f t="shared" si="121"/>
        <v>0</v>
      </c>
      <c r="R507" s="135">
        <f t="shared" si="115"/>
        <v>0</v>
      </c>
      <c r="S507" s="135">
        <f t="shared" si="116"/>
        <v>0</v>
      </c>
      <c r="T507" s="121">
        <f t="shared" si="126"/>
        <v>0</v>
      </c>
      <c r="U507" s="132">
        <f t="shared" si="117"/>
        <v>0</v>
      </c>
      <c r="V507" s="121">
        <f t="shared" si="119"/>
        <v>0</v>
      </c>
      <c r="W507" s="47"/>
      <c r="X507" s="125">
        <f t="shared" si="127"/>
        <v>0</v>
      </c>
      <c r="Y507" s="125">
        <f t="shared" si="118"/>
        <v>0</v>
      </c>
      <c r="Z507" s="153">
        <f t="shared" si="111"/>
        <v>0</v>
      </c>
      <c r="AA507" s="109"/>
    </row>
    <row r="508" spans="2:27" x14ac:dyDescent="0.25">
      <c r="B508" s="47"/>
      <c r="C508" s="51">
        <v>500</v>
      </c>
      <c r="D508" s="51">
        <v>28.25</v>
      </c>
      <c r="E508" s="51"/>
      <c r="F508" s="53">
        <v>4.75</v>
      </c>
      <c r="G508" s="44">
        <f t="shared" si="114"/>
        <v>6.45</v>
      </c>
      <c r="K508" s="40">
        <v>40575</v>
      </c>
      <c r="L508" s="54" t="str">
        <f t="shared" si="112"/>
        <v>.</v>
      </c>
      <c r="M508" s="58">
        <f t="shared" si="113"/>
        <v>0</v>
      </c>
      <c r="N508" s="124">
        <f t="shared" si="120"/>
        <v>0</v>
      </c>
      <c r="O508" s="120">
        <f t="shared" si="125"/>
        <v>0</v>
      </c>
      <c r="P508" s="42"/>
      <c r="Q508" s="42">
        <f t="shared" si="121"/>
        <v>0</v>
      </c>
      <c r="R508" s="135">
        <f t="shared" si="115"/>
        <v>0</v>
      </c>
      <c r="S508" s="135">
        <f t="shared" si="116"/>
        <v>0</v>
      </c>
      <c r="T508" s="121">
        <f t="shared" si="126"/>
        <v>0</v>
      </c>
      <c r="U508" s="132">
        <f t="shared" si="117"/>
        <v>0</v>
      </c>
      <c r="V508" s="121">
        <f t="shared" si="119"/>
        <v>0</v>
      </c>
      <c r="W508" s="47"/>
      <c r="X508" s="125">
        <f t="shared" si="127"/>
        <v>0</v>
      </c>
      <c r="Y508" s="125">
        <f t="shared" si="118"/>
        <v>0</v>
      </c>
      <c r="Z508" s="153">
        <f t="shared" si="111"/>
        <v>0</v>
      </c>
      <c r="AA508" s="109"/>
    </row>
    <row r="509" spans="2:27" x14ac:dyDescent="0.25">
      <c r="B509" s="47"/>
      <c r="C509" s="51">
        <v>501</v>
      </c>
      <c r="D509" s="51">
        <v>31</v>
      </c>
      <c r="E509" s="51"/>
      <c r="F509" s="53">
        <v>4.75</v>
      </c>
      <c r="G509" s="44">
        <f t="shared" si="114"/>
        <v>6.45</v>
      </c>
      <c r="K509" s="40">
        <v>40603</v>
      </c>
      <c r="L509" s="54" t="str">
        <f t="shared" si="112"/>
        <v>.</v>
      </c>
      <c r="M509" s="58">
        <f t="shared" si="113"/>
        <v>0</v>
      </c>
      <c r="N509" s="124">
        <f t="shared" si="120"/>
        <v>0</v>
      </c>
      <c r="O509" s="120">
        <f t="shared" si="125"/>
        <v>0</v>
      </c>
      <c r="P509" s="42"/>
      <c r="Q509" s="42">
        <f t="shared" si="121"/>
        <v>0</v>
      </c>
      <c r="R509" s="135">
        <f t="shared" si="115"/>
        <v>0</v>
      </c>
      <c r="S509" s="135">
        <f t="shared" si="116"/>
        <v>0</v>
      </c>
      <c r="T509" s="121">
        <f t="shared" si="126"/>
        <v>0</v>
      </c>
      <c r="U509" s="132">
        <f t="shared" si="117"/>
        <v>0</v>
      </c>
      <c r="V509" s="121">
        <f t="shared" si="119"/>
        <v>0</v>
      </c>
      <c r="W509" s="47"/>
      <c r="X509" s="125">
        <f t="shared" si="127"/>
        <v>0</v>
      </c>
      <c r="Y509" s="125">
        <f t="shared" si="118"/>
        <v>0</v>
      </c>
      <c r="Z509" s="153">
        <f t="shared" si="111"/>
        <v>0</v>
      </c>
      <c r="AA509" s="109"/>
    </row>
    <row r="510" spans="2:27" x14ac:dyDescent="0.25">
      <c r="B510" s="47"/>
      <c r="C510" s="47">
        <v>502</v>
      </c>
      <c r="D510" s="51">
        <v>30</v>
      </c>
      <c r="E510" s="51"/>
      <c r="F510" s="53">
        <v>4.75</v>
      </c>
      <c r="G510" s="44">
        <f t="shared" si="114"/>
        <v>6.45</v>
      </c>
      <c r="K510" s="40">
        <v>40634</v>
      </c>
      <c r="L510" s="54" t="str">
        <f t="shared" si="112"/>
        <v>.</v>
      </c>
      <c r="M510" s="58">
        <f t="shared" si="113"/>
        <v>0</v>
      </c>
      <c r="N510" s="124">
        <f t="shared" si="120"/>
        <v>0</v>
      </c>
      <c r="O510" s="120">
        <f t="shared" si="125"/>
        <v>0</v>
      </c>
      <c r="P510" s="42"/>
      <c r="Q510" s="42">
        <f t="shared" si="121"/>
        <v>0</v>
      </c>
      <c r="R510" s="135">
        <f t="shared" si="115"/>
        <v>0</v>
      </c>
      <c r="S510" s="135">
        <f t="shared" si="116"/>
        <v>0</v>
      </c>
      <c r="T510" s="121">
        <f t="shared" si="126"/>
        <v>0</v>
      </c>
      <c r="U510" s="132">
        <f t="shared" si="117"/>
        <v>0</v>
      </c>
      <c r="V510" s="121">
        <f t="shared" si="119"/>
        <v>0</v>
      </c>
      <c r="W510" s="47"/>
      <c r="X510" s="125">
        <f t="shared" si="127"/>
        <v>0</v>
      </c>
      <c r="Y510" s="125">
        <f t="shared" si="118"/>
        <v>0</v>
      </c>
      <c r="Z510" s="153">
        <f t="shared" si="111"/>
        <v>0</v>
      </c>
      <c r="AA510" s="109"/>
    </row>
    <row r="511" spans="2:27" x14ac:dyDescent="0.25">
      <c r="B511" s="47"/>
      <c r="C511" s="51">
        <v>503</v>
      </c>
      <c r="D511" s="51">
        <v>31</v>
      </c>
      <c r="E511" s="51"/>
      <c r="F511" s="53">
        <v>4.75</v>
      </c>
      <c r="G511" s="44">
        <f t="shared" si="114"/>
        <v>6.45</v>
      </c>
      <c r="K511" s="40">
        <v>40664</v>
      </c>
      <c r="L511" s="54" t="str">
        <f t="shared" si="112"/>
        <v>.</v>
      </c>
      <c r="M511" s="58">
        <f t="shared" si="113"/>
        <v>0</v>
      </c>
      <c r="N511" s="124">
        <f t="shared" si="120"/>
        <v>0</v>
      </c>
      <c r="O511" s="120">
        <f t="shared" si="125"/>
        <v>0</v>
      </c>
      <c r="P511" s="42"/>
      <c r="Q511" s="42">
        <f t="shared" si="121"/>
        <v>0</v>
      </c>
      <c r="R511" s="135">
        <f t="shared" si="115"/>
        <v>0</v>
      </c>
      <c r="S511" s="135">
        <f t="shared" si="116"/>
        <v>0</v>
      </c>
      <c r="T511" s="121">
        <f t="shared" ref="T511:T542" si="128">IF(O511&gt;0,$F$4,0)</f>
        <v>0</v>
      </c>
      <c r="U511" s="132">
        <f t="shared" si="117"/>
        <v>0</v>
      </c>
      <c r="V511" s="121">
        <f t="shared" si="119"/>
        <v>0</v>
      </c>
      <c r="W511" s="47"/>
      <c r="X511" s="125">
        <f t="shared" si="127"/>
        <v>0</v>
      </c>
      <c r="Y511" s="125">
        <f t="shared" si="118"/>
        <v>0</v>
      </c>
      <c r="Z511" s="153">
        <f t="shared" si="111"/>
        <v>0</v>
      </c>
      <c r="AA511" s="109"/>
    </row>
    <row r="512" spans="2:27" x14ac:dyDescent="0.25">
      <c r="B512" s="47"/>
      <c r="C512" s="51">
        <v>504</v>
      </c>
      <c r="D512" s="51">
        <v>30</v>
      </c>
      <c r="E512" s="51"/>
      <c r="F512" s="53">
        <v>4.75</v>
      </c>
      <c r="G512" s="44">
        <f t="shared" si="114"/>
        <v>6.45</v>
      </c>
      <c r="K512" s="40">
        <v>40695</v>
      </c>
      <c r="L512" s="54" t="str">
        <f t="shared" si="112"/>
        <v>.</v>
      </c>
      <c r="M512" s="58">
        <f t="shared" si="113"/>
        <v>0</v>
      </c>
      <c r="N512" s="124">
        <f t="shared" si="120"/>
        <v>0</v>
      </c>
      <c r="O512" s="120">
        <f t="shared" si="125"/>
        <v>0</v>
      </c>
      <c r="P512" s="115">
        <f>SUM(O501:O512)</f>
        <v>0</v>
      </c>
      <c r="Q512" s="42">
        <f t="shared" si="121"/>
        <v>0</v>
      </c>
      <c r="R512" s="135">
        <f t="shared" si="115"/>
        <v>0</v>
      </c>
      <c r="S512" s="135">
        <f t="shared" si="116"/>
        <v>0</v>
      </c>
      <c r="T512" s="121">
        <f t="shared" si="128"/>
        <v>0</v>
      </c>
      <c r="U512" s="132">
        <f t="shared" si="117"/>
        <v>0</v>
      </c>
      <c r="V512" s="121">
        <f t="shared" si="119"/>
        <v>0</v>
      </c>
      <c r="W512" s="47"/>
      <c r="X512" s="125">
        <f t="shared" si="127"/>
        <v>0</v>
      </c>
      <c r="Y512" s="125">
        <f t="shared" si="118"/>
        <v>0</v>
      </c>
      <c r="Z512" s="153">
        <f t="shared" si="111"/>
        <v>0</v>
      </c>
      <c r="AA512" s="109"/>
    </row>
    <row r="513" spans="2:27" x14ac:dyDescent="0.25">
      <c r="B513" s="47">
        <f>B501+1</f>
        <v>43</v>
      </c>
      <c r="C513" s="47">
        <v>505</v>
      </c>
      <c r="D513" s="51">
        <v>31</v>
      </c>
      <c r="E513" s="51"/>
      <c r="F513" s="53">
        <v>4.75</v>
      </c>
      <c r="G513" s="44">
        <f t="shared" si="114"/>
        <v>6.45</v>
      </c>
      <c r="K513" s="40">
        <v>40725</v>
      </c>
      <c r="L513" s="54" t="str">
        <f t="shared" si="112"/>
        <v>.</v>
      </c>
      <c r="M513" s="58">
        <f t="shared" si="113"/>
        <v>0</v>
      </c>
      <c r="N513" s="124">
        <f t="shared" si="120"/>
        <v>0</v>
      </c>
      <c r="O513" s="120">
        <f t="shared" si="125"/>
        <v>0</v>
      </c>
      <c r="P513" s="42"/>
      <c r="Q513" s="42">
        <f t="shared" si="121"/>
        <v>0</v>
      </c>
      <c r="R513" s="135">
        <f t="shared" si="115"/>
        <v>0</v>
      </c>
      <c r="S513" s="135">
        <f t="shared" si="116"/>
        <v>0</v>
      </c>
      <c r="T513" s="121">
        <f t="shared" si="128"/>
        <v>0</v>
      </c>
      <c r="U513" s="132">
        <f t="shared" si="117"/>
        <v>0</v>
      </c>
      <c r="V513" s="121">
        <f t="shared" si="119"/>
        <v>0</v>
      </c>
      <c r="W513" s="47"/>
      <c r="X513" s="125">
        <f t="shared" si="127"/>
        <v>0</v>
      </c>
      <c r="Y513" s="125">
        <f t="shared" si="118"/>
        <v>0</v>
      </c>
      <c r="Z513" s="153">
        <f t="shared" si="111"/>
        <v>0</v>
      </c>
      <c r="AA513" s="109"/>
    </row>
    <row r="514" spans="2:27" x14ac:dyDescent="0.25">
      <c r="B514" s="47"/>
      <c r="C514" s="51">
        <v>506</v>
      </c>
      <c r="D514" s="51">
        <v>31</v>
      </c>
      <c r="E514" s="51"/>
      <c r="F514" s="53">
        <v>4.75</v>
      </c>
      <c r="G514" s="44">
        <f t="shared" si="114"/>
        <v>6.45</v>
      </c>
      <c r="K514" s="40">
        <v>40756</v>
      </c>
      <c r="L514" s="54" t="str">
        <f t="shared" si="112"/>
        <v>.</v>
      </c>
      <c r="M514" s="58">
        <f t="shared" si="113"/>
        <v>0</v>
      </c>
      <c r="N514" s="124">
        <f t="shared" si="120"/>
        <v>0</v>
      </c>
      <c r="O514" s="120">
        <f t="shared" si="125"/>
        <v>0</v>
      </c>
      <c r="P514" s="42"/>
      <c r="Q514" s="42">
        <f t="shared" si="121"/>
        <v>0</v>
      </c>
      <c r="R514" s="135">
        <f t="shared" si="115"/>
        <v>0</v>
      </c>
      <c r="S514" s="135">
        <f t="shared" si="116"/>
        <v>0</v>
      </c>
      <c r="T514" s="121">
        <f t="shared" si="128"/>
        <v>0</v>
      </c>
      <c r="U514" s="132">
        <f t="shared" si="117"/>
        <v>0</v>
      </c>
      <c r="V514" s="121">
        <f t="shared" si="119"/>
        <v>0</v>
      </c>
      <c r="W514" s="47"/>
      <c r="X514" s="125">
        <f t="shared" si="127"/>
        <v>0</v>
      </c>
      <c r="Y514" s="125">
        <f t="shared" si="118"/>
        <v>0</v>
      </c>
      <c r="Z514" s="153">
        <f t="shared" si="111"/>
        <v>0</v>
      </c>
      <c r="AA514" s="109"/>
    </row>
    <row r="515" spans="2:27" x14ac:dyDescent="0.25">
      <c r="B515" s="47"/>
      <c r="C515" s="51">
        <v>507</v>
      </c>
      <c r="D515" s="51">
        <v>30</v>
      </c>
      <c r="E515" s="51"/>
      <c r="F515" s="53">
        <v>4.75</v>
      </c>
      <c r="G515" s="44">
        <f t="shared" si="114"/>
        <v>6.45</v>
      </c>
      <c r="K515" s="40">
        <v>40787</v>
      </c>
      <c r="L515" s="54" t="str">
        <f t="shared" si="112"/>
        <v>.</v>
      </c>
      <c r="M515" s="58">
        <f t="shared" si="113"/>
        <v>0</v>
      </c>
      <c r="N515" s="124">
        <f t="shared" si="120"/>
        <v>0</v>
      </c>
      <c r="O515" s="120">
        <f t="shared" si="125"/>
        <v>0</v>
      </c>
      <c r="P515" s="42"/>
      <c r="Q515" s="42">
        <f t="shared" si="121"/>
        <v>0</v>
      </c>
      <c r="R515" s="135">
        <f t="shared" si="115"/>
        <v>0</v>
      </c>
      <c r="S515" s="135">
        <f t="shared" si="116"/>
        <v>0</v>
      </c>
      <c r="T515" s="121">
        <f t="shared" si="128"/>
        <v>0</v>
      </c>
      <c r="U515" s="132">
        <f t="shared" si="117"/>
        <v>0</v>
      </c>
      <c r="V515" s="121">
        <f t="shared" si="119"/>
        <v>0</v>
      </c>
      <c r="W515" s="47"/>
      <c r="X515" s="125">
        <f t="shared" si="127"/>
        <v>0</v>
      </c>
      <c r="Y515" s="125">
        <f t="shared" si="118"/>
        <v>0</v>
      </c>
      <c r="Z515" s="153">
        <f t="shared" ref="Z515:Z578" si="129">IF(Y515&gt;0,V515,0)</f>
        <v>0</v>
      </c>
      <c r="AA515" s="109"/>
    </row>
    <row r="516" spans="2:27" x14ac:dyDescent="0.25">
      <c r="B516" s="47"/>
      <c r="C516" s="47">
        <v>508</v>
      </c>
      <c r="D516" s="51">
        <v>31</v>
      </c>
      <c r="E516" s="51"/>
      <c r="F516" s="53">
        <v>4.75</v>
      </c>
      <c r="G516" s="44">
        <f t="shared" si="114"/>
        <v>6.45</v>
      </c>
      <c r="K516" s="40">
        <v>40817</v>
      </c>
      <c r="L516" s="54" t="str">
        <f t="shared" si="112"/>
        <v>.</v>
      </c>
      <c r="M516" s="58">
        <f t="shared" si="113"/>
        <v>0</v>
      </c>
      <c r="N516" s="124">
        <f t="shared" si="120"/>
        <v>0</v>
      </c>
      <c r="O516" s="120">
        <f t="shared" si="125"/>
        <v>0</v>
      </c>
      <c r="P516" s="42"/>
      <c r="Q516" s="42">
        <f t="shared" si="121"/>
        <v>0</v>
      </c>
      <c r="R516" s="135">
        <f t="shared" si="115"/>
        <v>0</v>
      </c>
      <c r="S516" s="135">
        <f t="shared" si="116"/>
        <v>0</v>
      </c>
      <c r="T516" s="121">
        <f t="shared" si="128"/>
        <v>0</v>
      </c>
      <c r="U516" s="132">
        <f t="shared" si="117"/>
        <v>0</v>
      </c>
      <c r="V516" s="121">
        <f t="shared" si="119"/>
        <v>0</v>
      </c>
      <c r="W516" s="47"/>
      <c r="X516" s="125">
        <f t="shared" si="127"/>
        <v>0</v>
      </c>
      <c r="Y516" s="125">
        <f t="shared" si="118"/>
        <v>0</v>
      </c>
      <c r="Z516" s="153">
        <f t="shared" si="129"/>
        <v>0</v>
      </c>
      <c r="AA516" s="109"/>
    </row>
    <row r="517" spans="2:27" x14ac:dyDescent="0.25">
      <c r="B517" s="47"/>
      <c r="C517" s="51">
        <v>509</v>
      </c>
      <c r="D517" s="51">
        <v>30</v>
      </c>
      <c r="E517" s="51"/>
      <c r="F517" s="53">
        <v>4.51</v>
      </c>
      <c r="G517" s="44">
        <f t="shared" si="114"/>
        <v>6.21</v>
      </c>
      <c r="K517" s="40">
        <v>40848</v>
      </c>
      <c r="L517" s="54" t="str">
        <f t="shared" si="112"/>
        <v>.</v>
      </c>
      <c r="M517" s="58">
        <f t="shared" si="113"/>
        <v>0</v>
      </c>
      <c r="N517" s="124">
        <f t="shared" si="120"/>
        <v>0</v>
      </c>
      <c r="O517" s="120">
        <f t="shared" si="125"/>
        <v>0</v>
      </c>
      <c r="P517" s="42"/>
      <c r="Q517" s="42">
        <f t="shared" si="121"/>
        <v>0</v>
      </c>
      <c r="R517" s="135">
        <f t="shared" si="115"/>
        <v>0</v>
      </c>
      <c r="S517" s="135">
        <f t="shared" si="116"/>
        <v>0</v>
      </c>
      <c r="T517" s="121">
        <f t="shared" si="128"/>
        <v>0</v>
      </c>
      <c r="U517" s="132">
        <f t="shared" si="117"/>
        <v>0</v>
      </c>
      <c r="V517" s="121">
        <f t="shared" si="119"/>
        <v>0</v>
      </c>
      <c r="W517" s="47"/>
      <c r="X517" s="125">
        <f t="shared" si="127"/>
        <v>0</v>
      </c>
      <c r="Y517" s="125">
        <f t="shared" si="118"/>
        <v>0</v>
      </c>
      <c r="Z517" s="153">
        <f t="shared" si="129"/>
        <v>0</v>
      </c>
      <c r="AA517" s="109"/>
    </row>
    <row r="518" spans="2:27" x14ac:dyDescent="0.25">
      <c r="B518" s="47"/>
      <c r="C518" s="51">
        <v>510</v>
      </c>
      <c r="D518" s="51">
        <v>31</v>
      </c>
      <c r="E518" s="51"/>
      <c r="F518" s="53">
        <v>4.3</v>
      </c>
      <c r="G518" s="44">
        <f t="shared" si="114"/>
        <v>6</v>
      </c>
      <c r="I518" s="96">
        <f>SUM(G507:G518)/12</f>
        <v>6.392500000000001</v>
      </c>
      <c r="K518" s="40">
        <v>40878</v>
      </c>
      <c r="L518" s="54" t="str">
        <f t="shared" si="112"/>
        <v>.</v>
      </c>
      <c r="M518" s="58">
        <f t="shared" si="113"/>
        <v>0</v>
      </c>
      <c r="N518" s="124">
        <f t="shared" si="120"/>
        <v>0</v>
      </c>
      <c r="O518" s="120">
        <f t="shared" si="125"/>
        <v>0</v>
      </c>
      <c r="P518" s="42"/>
      <c r="Q518" s="42">
        <f t="shared" si="121"/>
        <v>0</v>
      </c>
      <c r="R518" s="135">
        <f t="shared" si="115"/>
        <v>0</v>
      </c>
      <c r="S518" s="135">
        <f t="shared" si="116"/>
        <v>0</v>
      </c>
      <c r="T518" s="121">
        <f t="shared" si="128"/>
        <v>0</v>
      </c>
      <c r="U518" s="132">
        <f t="shared" si="117"/>
        <v>0</v>
      </c>
      <c r="V518" s="121">
        <f t="shared" si="119"/>
        <v>0</v>
      </c>
      <c r="W518" s="47"/>
      <c r="X518" s="125">
        <f t="shared" si="127"/>
        <v>0</v>
      </c>
      <c r="Y518" s="125">
        <f t="shared" si="118"/>
        <v>0</v>
      </c>
      <c r="Z518" s="153">
        <f t="shared" si="129"/>
        <v>0</v>
      </c>
      <c r="AA518" s="109"/>
    </row>
    <row r="519" spans="2:27" x14ac:dyDescent="0.25">
      <c r="B519" s="47"/>
      <c r="C519" s="47">
        <v>511</v>
      </c>
      <c r="D519" s="51">
        <v>31</v>
      </c>
      <c r="E519" s="51"/>
      <c r="F519" s="53">
        <v>4.25</v>
      </c>
      <c r="G519" s="44">
        <f t="shared" si="114"/>
        <v>5.95</v>
      </c>
      <c r="H519" s="39">
        <f>H507+1</f>
        <v>2012</v>
      </c>
      <c r="K519" s="40">
        <v>40909</v>
      </c>
      <c r="L519" s="54" t="str">
        <f t="shared" si="112"/>
        <v>.</v>
      </c>
      <c r="M519" s="58">
        <f t="shared" si="113"/>
        <v>0</v>
      </c>
      <c r="N519" s="124">
        <f t="shared" si="120"/>
        <v>0</v>
      </c>
      <c r="O519" s="120">
        <f t="shared" si="125"/>
        <v>0</v>
      </c>
      <c r="P519" s="42"/>
      <c r="Q519" s="42">
        <f t="shared" si="121"/>
        <v>0</v>
      </c>
      <c r="R519" s="135">
        <f t="shared" si="115"/>
        <v>0</v>
      </c>
      <c r="S519" s="135">
        <f t="shared" si="116"/>
        <v>0</v>
      </c>
      <c r="T519" s="121">
        <f t="shared" si="128"/>
        <v>0</v>
      </c>
      <c r="U519" s="132">
        <f t="shared" si="117"/>
        <v>0</v>
      </c>
      <c r="V519" s="121">
        <f t="shared" si="119"/>
        <v>0</v>
      </c>
      <c r="W519" s="47"/>
      <c r="X519" s="125">
        <f t="shared" si="127"/>
        <v>0</v>
      </c>
      <c r="Y519" s="125">
        <f t="shared" si="118"/>
        <v>0</v>
      </c>
      <c r="Z519" s="153">
        <f t="shared" si="129"/>
        <v>0</v>
      </c>
      <c r="AA519" s="109"/>
    </row>
    <row r="520" spans="2:27" x14ac:dyDescent="0.25">
      <c r="B520" s="47"/>
      <c r="C520" s="51">
        <v>512</v>
      </c>
      <c r="D520" s="51">
        <v>28.25</v>
      </c>
      <c r="E520" s="51"/>
      <c r="F520" s="53">
        <v>4.25</v>
      </c>
      <c r="G520" s="44">
        <f t="shared" si="114"/>
        <v>5.95</v>
      </c>
      <c r="K520" s="40">
        <v>40940</v>
      </c>
      <c r="L520" s="54" t="str">
        <f t="shared" ref="L520:L583" si="130">IF(J520=1,K520,".")</f>
        <v>.</v>
      </c>
      <c r="M520" s="58">
        <f t="shared" ref="M520:M583" si="131">IF(J520=1,$F$2,0)</f>
        <v>0</v>
      </c>
      <c r="N520" s="124">
        <f t="shared" si="120"/>
        <v>0</v>
      </c>
      <c r="O520" s="120">
        <f t="shared" si="125"/>
        <v>0</v>
      </c>
      <c r="P520" s="42"/>
      <c r="Q520" s="42">
        <f t="shared" si="121"/>
        <v>0</v>
      </c>
      <c r="R520" s="135">
        <f t="shared" si="115"/>
        <v>0</v>
      </c>
      <c r="S520" s="135">
        <f t="shared" si="116"/>
        <v>0</v>
      </c>
      <c r="T520" s="121">
        <f t="shared" si="128"/>
        <v>0</v>
      </c>
      <c r="U520" s="132">
        <f t="shared" si="117"/>
        <v>0</v>
      </c>
      <c r="V520" s="121">
        <f t="shared" si="119"/>
        <v>0</v>
      </c>
      <c r="W520" s="47"/>
      <c r="X520" s="125">
        <f t="shared" si="127"/>
        <v>0</v>
      </c>
      <c r="Y520" s="125">
        <f t="shared" si="118"/>
        <v>0</v>
      </c>
      <c r="Z520" s="153">
        <f t="shared" si="129"/>
        <v>0</v>
      </c>
      <c r="AA520" s="109"/>
    </row>
    <row r="521" spans="2:27" x14ac:dyDescent="0.25">
      <c r="B521" s="47"/>
      <c r="C521" s="51">
        <v>513</v>
      </c>
      <c r="D521" s="51">
        <v>31</v>
      </c>
      <c r="E521" s="51"/>
      <c r="F521" s="53">
        <v>4.25</v>
      </c>
      <c r="G521" s="44">
        <f t="shared" ref="G521:G584" si="132">F521+$G$4</f>
        <v>5.95</v>
      </c>
      <c r="K521" s="40">
        <v>40969</v>
      </c>
      <c r="L521" s="54" t="str">
        <f t="shared" si="130"/>
        <v>.</v>
      </c>
      <c r="M521" s="58">
        <f t="shared" si="131"/>
        <v>0</v>
      </c>
      <c r="N521" s="124">
        <f t="shared" si="120"/>
        <v>0</v>
      </c>
      <c r="O521" s="120">
        <f t="shared" si="125"/>
        <v>0</v>
      </c>
      <c r="P521" s="42"/>
      <c r="Q521" s="42">
        <f t="shared" si="121"/>
        <v>0</v>
      </c>
      <c r="R521" s="135">
        <f t="shared" ref="R521:R584" si="133">V520+O521</f>
        <v>0</v>
      </c>
      <c r="S521" s="135">
        <f t="shared" ref="S521:S584" si="134">IF(R521&gt;0,R521,0)</f>
        <v>0</v>
      </c>
      <c r="T521" s="121">
        <f t="shared" si="128"/>
        <v>0</v>
      </c>
      <c r="U521" s="132">
        <f t="shared" ref="U521:U584" si="135">O521-T521</f>
        <v>0</v>
      </c>
      <c r="V521" s="121">
        <f t="shared" si="119"/>
        <v>0</v>
      </c>
      <c r="W521" s="47"/>
      <c r="X521" s="125">
        <f t="shared" si="127"/>
        <v>0</v>
      </c>
      <c r="Y521" s="125">
        <f t="shared" si="118"/>
        <v>0</v>
      </c>
      <c r="Z521" s="153">
        <f t="shared" si="129"/>
        <v>0</v>
      </c>
      <c r="AA521" s="109"/>
    </row>
    <row r="522" spans="2:27" x14ac:dyDescent="0.25">
      <c r="B522" s="47"/>
      <c r="C522" s="47">
        <v>514</v>
      </c>
      <c r="D522" s="51">
        <v>30</v>
      </c>
      <c r="E522" s="51"/>
      <c r="F522" s="53">
        <v>4.25</v>
      </c>
      <c r="G522" s="44">
        <f t="shared" si="132"/>
        <v>5.95</v>
      </c>
      <c r="K522" s="40">
        <v>41000</v>
      </c>
      <c r="L522" s="54" t="str">
        <f t="shared" si="130"/>
        <v>.</v>
      </c>
      <c r="M522" s="58">
        <f t="shared" si="131"/>
        <v>0</v>
      </c>
      <c r="N522" s="124">
        <f t="shared" si="120"/>
        <v>0</v>
      </c>
      <c r="O522" s="120">
        <f t="shared" si="125"/>
        <v>0</v>
      </c>
      <c r="P522" s="42"/>
      <c r="Q522" s="42">
        <f t="shared" si="121"/>
        <v>0</v>
      </c>
      <c r="R522" s="135">
        <f t="shared" si="133"/>
        <v>0</v>
      </c>
      <c r="S522" s="135">
        <f t="shared" si="134"/>
        <v>0</v>
      </c>
      <c r="T522" s="121">
        <f t="shared" si="128"/>
        <v>0</v>
      </c>
      <c r="U522" s="132">
        <f t="shared" si="135"/>
        <v>0</v>
      </c>
      <c r="V522" s="121">
        <f t="shared" si="119"/>
        <v>0</v>
      </c>
      <c r="W522" s="47"/>
      <c r="X522" s="125">
        <f t="shared" si="127"/>
        <v>0</v>
      </c>
      <c r="Y522" s="125">
        <f t="shared" ref="Y522:Y585" si="136">IF(X522=$X$2,K522,0)</f>
        <v>0</v>
      </c>
      <c r="Z522" s="153">
        <f t="shared" si="129"/>
        <v>0</v>
      </c>
      <c r="AA522" s="109"/>
    </row>
    <row r="523" spans="2:27" x14ac:dyDescent="0.25">
      <c r="B523" s="47"/>
      <c r="C523" s="51">
        <v>515</v>
      </c>
      <c r="D523" s="51">
        <v>31</v>
      </c>
      <c r="E523" s="51"/>
      <c r="F523" s="53">
        <v>3.77</v>
      </c>
      <c r="G523" s="44">
        <f t="shared" si="132"/>
        <v>5.47</v>
      </c>
      <c r="K523" s="40">
        <v>41030</v>
      </c>
      <c r="L523" s="54" t="str">
        <f t="shared" si="130"/>
        <v>.</v>
      </c>
      <c r="M523" s="58">
        <f t="shared" si="131"/>
        <v>0</v>
      </c>
      <c r="N523" s="124">
        <f t="shared" si="120"/>
        <v>0</v>
      </c>
      <c r="O523" s="120">
        <f t="shared" si="125"/>
        <v>0</v>
      </c>
      <c r="P523" s="42"/>
      <c r="Q523" s="42">
        <f t="shared" si="121"/>
        <v>0</v>
      </c>
      <c r="R523" s="135">
        <f t="shared" si="133"/>
        <v>0</v>
      </c>
      <c r="S523" s="135">
        <f t="shared" si="134"/>
        <v>0</v>
      </c>
      <c r="T523" s="121">
        <f t="shared" si="128"/>
        <v>0</v>
      </c>
      <c r="U523" s="132">
        <f t="shared" si="135"/>
        <v>0</v>
      </c>
      <c r="V523" s="121">
        <f t="shared" si="119"/>
        <v>0</v>
      </c>
      <c r="W523" s="47"/>
      <c r="X523" s="125">
        <f t="shared" si="127"/>
        <v>0</v>
      </c>
      <c r="Y523" s="125">
        <f t="shared" si="136"/>
        <v>0</v>
      </c>
      <c r="Z523" s="153">
        <f t="shared" si="129"/>
        <v>0</v>
      </c>
      <c r="AA523" s="109"/>
    </row>
    <row r="524" spans="2:27" x14ac:dyDescent="0.25">
      <c r="B524" s="47"/>
      <c r="C524" s="51">
        <v>516</v>
      </c>
      <c r="D524" s="51">
        <v>30</v>
      </c>
      <c r="E524" s="51"/>
      <c r="F524" s="53">
        <v>3.54</v>
      </c>
      <c r="G524" s="44">
        <f t="shared" si="132"/>
        <v>5.24</v>
      </c>
      <c r="K524" s="40">
        <v>41061</v>
      </c>
      <c r="L524" s="54" t="str">
        <f t="shared" si="130"/>
        <v>.</v>
      </c>
      <c r="M524" s="58">
        <f t="shared" si="131"/>
        <v>0</v>
      </c>
      <c r="N524" s="124">
        <f t="shared" si="120"/>
        <v>0</v>
      </c>
      <c r="O524" s="120">
        <f t="shared" si="125"/>
        <v>0</v>
      </c>
      <c r="P524" s="115">
        <f>SUM(O513:O524)</f>
        <v>0</v>
      </c>
      <c r="Q524" s="42">
        <f t="shared" si="121"/>
        <v>0</v>
      </c>
      <c r="R524" s="135">
        <f t="shared" si="133"/>
        <v>0</v>
      </c>
      <c r="S524" s="135">
        <f t="shared" si="134"/>
        <v>0</v>
      </c>
      <c r="T524" s="121">
        <f t="shared" si="128"/>
        <v>0</v>
      </c>
      <c r="U524" s="132">
        <f t="shared" si="135"/>
        <v>0</v>
      </c>
      <c r="V524" s="121">
        <f t="shared" si="119"/>
        <v>0</v>
      </c>
      <c r="W524" s="47"/>
      <c r="X524" s="125">
        <f t="shared" si="127"/>
        <v>0</v>
      </c>
      <c r="Y524" s="125">
        <f t="shared" si="136"/>
        <v>0</v>
      </c>
      <c r="Z524" s="153">
        <f t="shared" si="129"/>
        <v>0</v>
      </c>
      <c r="AA524" s="109"/>
    </row>
    <row r="525" spans="2:27" x14ac:dyDescent="0.25">
      <c r="B525" s="47">
        <f>B513+1</f>
        <v>44</v>
      </c>
      <c r="C525" s="47">
        <v>517</v>
      </c>
      <c r="D525" s="51">
        <v>31</v>
      </c>
      <c r="E525" s="51"/>
      <c r="F525" s="53">
        <v>3.5</v>
      </c>
      <c r="G525" s="44">
        <f t="shared" si="132"/>
        <v>5.2</v>
      </c>
      <c r="K525" s="40">
        <v>41091</v>
      </c>
      <c r="L525" s="54" t="str">
        <f t="shared" si="130"/>
        <v>.</v>
      </c>
      <c r="M525" s="58">
        <f t="shared" si="131"/>
        <v>0</v>
      </c>
      <c r="N525" s="124">
        <f t="shared" si="120"/>
        <v>0</v>
      </c>
      <c r="O525" s="120">
        <f t="shared" si="125"/>
        <v>0</v>
      </c>
      <c r="P525" s="42"/>
      <c r="Q525" s="42">
        <f t="shared" si="121"/>
        <v>0</v>
      </c>
      <c r="R525" s="135">
        <f t="shared" si="133"/>
        <v>0</v>
      </c>
      <c r="S525" s="135">
        <f t="shared" si="134"/>
        <v>0</v>
      </c>
      <c r="T525" s="121">
        <f t="shared" si="128"/>
        <v>0</v>
      </c>
      <c r="U525" s="132">
        <f t="shared" si="135"/>
        <v>0</v>
      </c>
      <c r="V525" s="121">
        <f t="shared" si="119"/>
        <v>0</v>
      </c>
      <c r="W525" s="47"/>
      <c r="X525" s="125">
        <f t="shared" si="127"/>
        <v>0</v>
      </c>
      <c r="Y525" s="125">
        <f t="shared" si="136"/>
        <v>0</v>
      </c>
      <c r="Z525" s="153">
        <f t="shared" si="129"/>
        <v>0</v>
      </c>
      <c r="AA525" s="109"/>
    </row>
    <row r="526" spans="2:27" x14ac:dyDescent="0.25">
      <c r="B526" s="47"/>
      <c r="C526" s="51">
        <v>518</v>
      </c>
      <c r="D526" s="51">
        <v>31</v>
      </c>
      <c r="E526" s="51"/>
      <c r="F526" s="53">
        <v>3.5</v>
      </c>
      <c r="G526" s="44">
        <f t="shared" si="132"/>
        <v>5.2</v>
      </c>
      <c r="K526" s="40">
        <v>41122</v>
      </c>
      <c r="L526" s="54" t="str">
        <f t="shared" si="130"/>
        <v>.</v>
      </c>
      <c r="M526" s="58">
        <f t="shared" si="131"/>
        <v>0</v>
      </c>
      <c r="N526" s="124">
        <f t="shared" si="120"/>
        <v>0</v>
      </c>
      <c r="O526" s="120">
        <f t="shared" si="125"/>
        <v>0</v>
      </c>
      <c r="P526" s="42"/>
      <c r="Q526" s="42">
        <f t="shared" si="121"/>
        <v>0</v>
      </c>
      <c r="R526" s="135">
        <f t="shared" si="133"/>
        <v>0</v>
      </c>
      <c r="S526" s="135">
        <f t="shared" si="134"/>
        <v>0</v>
      </c>
      <c r="T526" s="121">
        <f t="shared" si="128"/>
        <v>0</v>
      </c>
      <c r="U526" s="132">
        <f t="shared" si="135"/>
        <v>0</v>
      </c>
      <c r="V526" s="121">
        <f t="shared" si="119"/>
        <v>0</v>
      </c>
      <c r="W526" s="47"/>
      <c r="X526" s="125">
        <f t="shared" si="127"/>
        <v>0</v>
      </c>
      <c r="Y526" s="125">
        <f t="shared" si="136"/>
        <v>0</v>
      </c>
      <c r="Z526" s="153">
        <f t="shared" si="129"/>
        <v>0</v>
      </c>
      <c r="AA526" s="109"/>
    </row>
    <row r="527" spans="2:27" x14ac:dyDescent="0.25">
      <c r="B527" s="47"/>
      <c r="C527" s="51">
        <v>519</v>
      </c>
      <c r="D527" s="51">
        <v>30</v>
      </c>
      <c r="E527" s="51"/>
      <c r="F527" s="53">
        <v>3.5</v>
      </c>
      <c r="G527" s="44">
        <f t="shared" si="132"/>
        <v>5.2</v>
      </c>
      <c r="K527" s="40">
        <v>41153</v>
      </c>
      <c r="L527" s="54" t="str">
        <f t="shared" si="130"/>
        <v>.</v>
      </c>
      <c r="M527" s="58">
        <f t="shared" si="131"/>
        <v>0</v>
      </c>
      <c r="N527" s="124">
        <f t="shared" si="120"/>
        <v>0</v>
      </c>
      <c r="O527" s="120">
        <f t="shared" si="125"/>
        <v>0</v>
      </c>
      <c r="P527" s="42"/>
      <c r="Q527" s="42">
        <f t="shared" si="121"/>
        <v>0</v>
      </c>
      <c r="R527" s="135">
        <f t="shared" si="133"/>
        <v>0</v>
      </c>
      <c r="S527" s="135">
        <f t="shared" si="134"/>
        <v>0</v>
      </c>
      <c r="T527" s="121">
        <f t="shared" si="128"/>
        <v>0</v>
      </c>
      <c r="U527" s="132">
        <f t="shared" si="135"/>
        <v>0</v>
      </c>
      <c r="V527" s="121">
        <f t="shared" ref="V527:V590" si="137">Q527-T527</f>
        <v>0</v>
      </c>
      <c r="W527" s="47"/>
      <c r="X527" s="125">
        <f t="shared" si="127"/>
        <v>0</v>
      </c>
      <c r="Y527" s="125">
        <f t="shared" si="136"/>
        <v>0</v>
      </c>
      <c r="Z527" s="153">
        <f t="shared" si="129"/>
        <v>0</v>
      </c>
      <c r="AA527" s="109"/>
    </row>
    <row r="528" spans="2:27" x14ac:dyDescent="0.25">
      <c r="B528" s="47"/>
      <c r="C528" s="47">
        <v>520</v>
      </c>
      <c r="D528" s="51">
        <v>31</v>
      </c>
      <c r="E528" s="51"/>
      <c r="F528" s="53">
        <v>3.27</v>
      </c>
      <c r="G528" s="44">
        <f t="shared" si="132"/>
        <v>4.97</v>
      </c>
      <c r="K528" s="40">
        <v>41183</v>
      </c>
      <c r="L528" s="54" t="str">
        <f t="shared" si="130"/>
        <v>.</v>
      </c>
      <c r="M528" s="58">
        <f t="shared" si="131"/>
        <v>0</v>
      </c>
      <c r="N528" s="124">
        <f t="shared" si="120"/>
        <v>0</v>
      </c>
      <c r="O528" s="120">
        <f t="shared" si="125"/>
        <v>0</v>
      </c>
      <c r="P528" s="42"/>
      <c r="Q528" s="42">
        <f t="shared" si="121"/>
        <v>0</v>
      </c>
      <c r="R528" s="135">
        <f t="shared" si="133"/>
        <v>0</v>
      </c>
      <c r="S528" s="135">
        <f t="shared" si="134"/>
        <v>0</v>
      </c>
      <c r="T528" s="121">
        <f t="shared" si="128"/>
        <v>0</v>
      </c>
      <c r="U528" s="132">
        <f t="shared" si="135"/>
        <v>0</v>
      </c>
      <c r="V528" s="121">
        <f t="shared" si="137"/>
        <v>0</v>
      </c>
      <c r="W528" s="47"/>
      <c r="X528" s="125">
        <f t="shared" si="127"/>
        <v>0</v>
      </c>
      <c r="Y528" s="125">
        <f t="shared" si="136"/>
        <v>0</v>
      </c>
      <c r="Z528" s="153">
        <f t="shared" si="129"/>
        <v>0</v>
      </c>
      <c r="AA528" s="109"/>
    </row>
    <row r="529" spans="2:27" x14ac:dyDescent="0.25">
      <c r="B529" s="47"/>
      <c r="C529" s="51">
        <v>521</v>
      </c>
      <c r="D529" s="51">
        <v>30</v>
      </c>
      <c r="E529" s="51"/>
      <c r="F529" s="53">
        <v>3.25</v>
      </c>
      <c r="G529" s="44">
        <f t="shared" si="132"/>
        <v>4.95</v>
      </c>
      <c r="K529" s="40">
        <v>41214</v>
      </c>
      <c r="L529" s="54" t="str">
        <f t="shared" si="130"/>
        <v>.</v>
      </c>
      <c r="M529" s="58">
        <f t="shared" si="131"/>
        <v>0</v>
      </c>
      <c r="N529" s="124">
        <f t="shared" ref="N529:N592" si="138">IF(V528&gt;0,V528,0)</f>
        <v>0</v>
      </c>
      <c r="O529" s="120">
        <f t="shared" si="125"/>
        <v>0</v>
      </c>
      <c r="P529" s="42"/>
      <c r="Q529" s="42">
        <f t="shared" ref="Q529:Q592" si="139">M529+N529+O529</f>
        <v>0</v>
      </c>
      <c r="R529" s="135">
        <f t="shared" si="133"/>
        <v>0</v>
      </c>
      <c r="S529" s="135">
        <f t="shared" si="134"/>
        <v>0</v>
      </c>
      <c r="T529" s="121">
        <f t="shared" si="128"/>
        <v>0</v>
      </c>
      <c r="U529" s="132">
        <f t="shared" si="135"/>
        <v>0</v>
      </c>
      <c r="V529" s="121">
        <f t="shared" si="137"/>
        <v>0</v>
      </c>
      <c r="W529" s="47"/>
      <c r="X529" s="125">
        <f t="shared" si="127"/>
        <v>0</v>
      </c>
      <c r="Y529" s="125">
        <f t="shared" si="136"/>
        <v>0</v>
      </c>
      <c r="Z529" s="153">
        <f t="shared" si="129"/>
        <v>0</v>
      </c>
      <c r="AA529" s="109"/>
    </row>
    <row r="530" spans="2:27" x14ac:dyDescent="0.25">
      <c r="B530" s="47"/>
      <c r="C530" s="51">
        <v>522</v>
      </c>
      <c r="D530" s="51">
        <v>31</v>
      </c>
      <c r="E530" s="51"/>
      <c r="F530" s="53">
        <v>3.03</v>
      </c>
      <c r="G530" s="44">
        <f t="shared" si="132"/>
        <v>4.7299999999999995</v>
      </c>
      <c r="I530" s="96">
        <f>SUM(G519:G530)/12</f>
        <v>5.3966666666666674</v>
      </c>
      <c r="K530" s="40">
        <v>41244</v>
      </c>
      <c r="L530" s="54" t="str">
        <f t="shared" si="130"/>
        <v>.</v>
      </c>
      <c r="M530" s="58">
        <f t="shared" si="131"/>
        <v>0</v>
      </c>
      <c r="N530" s="124">
        <f t="shared" si="138"/>
        <v>0</v>
      </c>
      <c r="O530" s="120">
        <f t="shared" si="125"/>
        <v>0</v>
      </c>
      <c r="P530" s="42"/>
      <c r="Q530" s="42">
        <f t="shared" si="139"/>
        <v>0</v>
      </c>
      <c r="R530" s="135">
        <f t="shared" si="133"/>
        <v>0</v>
      </c>
      <c r="S530" s="135">
        <f t="shared" si="134"/>
        <v>0</v>
      </c>
      <c r="T530" s="121">
        <f t="shared" si="128"/>
        <v>0</v>
      </c>
      <c r="U530" s="132">
        <f t="shared" si="135"/>
        <v>0</v>
      </c>
      <c r="V530" s="121">
        <f t="shared" si="137"/>
        <v>0</v>
      </c>
      <c r="W530" s="47"/>
      <c r="X530" s="125">
        <f t="shared" si="127"/>
        <v>0</v>
      </c>
      <c r="Y530" s="125">
        <f t="shared" si="136"/>
        <v>0</v>
      </c>
      <c r="Z530" s="153">
        <f t="shared" si="129"/>
        <v>0</v>
      </c>
      <c r="AA530" s="109"/>
    </row>
    <row r="531" spans="2:27" x14ac:dyDescent="0.25">
      <c r="B531" s="47"/>
      <c r="C531" s="47">
        <v>523</v>
      </c>
      <c r="D531" s="51">
        <v>31</v>
      </c>
      <c r="E531" s="51"/>
      <c r="F531" s="53">
        <v>3</v>
      </c>
      <c r="G531" s="44">
        <f t="shared" si="132"/>
        <v>4.7</v>
      </c>
      <c r="H531" s="39">
        <f>H519+1</f>
        <v>2013</v>
      </c>
      <c r="K531" s="40">
        <v>41275</v>
      </c>
      <c r="L531" s="54" t="str">
        <f t="shared" si="130"/>
        <v>.</v>
      </c>
      <c r="M531" s="58">
        <f t="shared" si="131"/>
        <v>0</v>
      </c>
      <c r="N531" s="124">
        <f t="shared" si="138"/>
        <v>0</v>
      </c>
      <c r="O531" s="120">
        <f t="shared" si="125"/>
        <v>0</v>
      </c>
      <c r="P531" s="42"/>
      <c r="Q531" s="42">
        <f t="shared" si="139"/>
        <v>0</v>
      </c>
      <c r="R531" s="135">
        <f t="shared" si="133"/>
        <v>0</v>
      </c>
      <c r="S531" s="135">
        <f t="shared" si="134"/>
        <v>0</v>
      </c>
      <c r="T531" s="121">
        <f t="shared" si="128"/>
        <v>0</v>
      </c>
      <c r="U531" s="132">
        <f t="shared" si="135"/>
        <v>0</v>
      </c>
      <c r="V531" s="121">
        <f t="shared" si="137"/>
        <v>0</v>
      </c>
      <c r="W531" s="47"/>
      <c r="X531" s="125">
        <f t="shared" si="127"/>
        <v>0</v>
      </c>
      <c r="Y531" s="125">
        <f t="shared" si="136"/>
        <v>0</v>
      </c>
      <c r="Z531" s="153">
        <f t="shared" si="129"/>
        <v>0</v>
      </c>
      <c r="AA531" s="109"/>
    </row>
    <row r="532" spans="2:27" x14ac:dyDescent="0.25">
      <c r="B532" s="47"/>
      <c r="C532" s="51">
        <v>524</v>
      </c>
      <c r="D532" s="51">
        <v>28.25</v>
      </c>
      <c r="E532" s="51"/>
      <c r="F532" s="53">
        <v>3</v>
      </c>
      <c r="G532" s="44">
        <f t="shared" si="132"/>
        <v>4.7</v>
      </c>
      <c r="K532" s="40">
        <v>41306</v>
      </c>
      <c r="L532" s="54" t="str">
        <f t="shared" si="130"/>
        <v>.</v>
      </c>
      <c r="M532" s="58">
        <f t="shared" si="131"/>
        <v>0</v>
      </c>
      <c r="N532" s="124">
        <f t="shared" si="138"/>
        <v>0</v>
      </c>
      <c r="O532" s="120">
        <f t="shared" si="125"/>
        <v>0</v>
      </c>
      <c r="P532" s="42"/>
      <c r="Q532" s="42">
        <f t="shared" si="139"/>
        <v>0</v>
      </c>
      <c r="R532" s="135">
        <f t="shared" si="133"/>
        <v>0</v>
      </c>
      <c r="S532" s="135">
        <f t="shared" si="134"/>
        <v>0</v>
      </c>
      <c r="T532" s="121">
        <f t="shared" si="128"/>
        <v>0</v>
      </c>
      <c r="U532" s="132">
        <f t="shared" si="135"/>
        <v>0</v>
      </c>
      <c r="V532" s="121">
        <f t="shared" si="137"/>
        <v>0</v>
      </c>
      <c r="W532" s="47"/>
      <c r="X532" s="125">
        <f t="shared" si="127"/>
        <v>0</v>
      </c>
      <c r="Y532" s="125">
        <f t="shared" si="136"/>
        <v>0</v>
      </c>
      <c r="Z532" s="153">
        <f t="shared" si="129"/>
        <v>0</v>
      </c>
      <c r="AA532" s="109"/>
    </row>
    <row r="533" spans="2:27" x14ac:dyDescent="0.25">
      <c r="B533" s="47"/>
      <c r="C533" s="51">
        <v>525</v>
      </c>
      <c r="D533" s="51">
        <v>31</v>
      </c>
      <c r="E533" s="51"/>
      <c r="F533" s="53">
        <v>3</v>
      </c>
      <c r="G533" s="44">
        <f t="shared" si="132"/>
        <v>4.7</v>
      </c>
      <c r="K533" s="40">
        <v>41334</v>
      </c>
      <c r="L533" s="54" t="str">
        <f t="shared" si="130"/>
        <v>.</v>
      </c>
      <c r="M533" s="58">
        <f t="shared" si="131"/>
        <v>0</v>
      </c>
      <c r="N533" s="124">
        <f t="shared" si="138"/>
        <v>0</v>
      </c>
      <c r="O533" s="120">
        <f t="shared" si="125"/>
        <v>0</v>
      </c>
      <c r="P533" s="42"/>
      <c r="Q533" s="42">
        <f t="shared" si="139"/>
        <v>0</v>
      </c>
      <c r="R533" s="135">
        <f t="shared" si="133"/>
        <v>0</v>
      </c>
      <c r="S533" s="135">
        <f t="shared" si="134"/>
        <v>0</v>
      </c>
      <c r="T533" s="121">
        <f t="shared" si="128"/>
        <v>0</v>
      </c>
      <c r="U533" s="132">
        <f t="shared" si="135"/>
        <v>0</v>
      </c>
      <c r="V533" s="121">
        <f t="shared" si="137"/>
        <v>0</v>
      </c>
      <c r="W533" s="47"/>
      <c r="X533" s="125">
        <f t="shared" si="127"/>
        <v>0</v>
      </c>
      <c r="Y533" s="125">
        <f t="shared" si="136"/>
        <v>0</v>
      </c>
      <c r="Z533" s="153">
        <f t="shared" si="129"/>
        <v>0</v>
      </c>
      <c r="AA533" s="109"/>
    </row>
    <row r="534" spans="2:27" x14ac:dyDescent="0.25">
      <c r="B534" s="47"/>
      <c r="C534" s="47">
        <v>526</v>
      </c>
      <c r="D534" s="51">
        <v>30</v>
      </c>
      <c r="E534" s="51"/>
      <c r="F534" s="53">
        <v>3</v>
      </c>
      <c r="G534" s="44">
        <f t="shared" si="132"/>
        <v>4.7</v>
      </c>
      <c r="K534" s="40">
        <v>41365</v>
      </c>
      <c r="L534" s="54" t="str">
        <f t="shared" si="130"/>
        <v>.</v>
      </c>
      <c r="M534" s="58">
        <f t="shared" si="131"/>
        <v>0</v>
      </c>
      <c r="N534" s="124">
        <f t="shared" si="138"/>
        <v>0</v>
      </c>
      <c r="O534" s="120">
        <f t="shared" si="125"/>
        <v>0</v>
      </c>
      <c r="P534" s="42"/>
      <c r="Q534" s="42">
        <f t="shared" si="139"/>
        <v>0</v>
      </c>
      <c r="R534" s="135">
        <f t="shared" si="133"/>
        <v>0</v>
      </c>
      <c r="S534" s="135">
        <f t="shared" si="134"/>
        <v>0</v>
      </c>
      <c r="T534" s="121">
        <f t="shared" si="128"/>
        <v>0</v>
      </c>
      <c r="U534" s="132">
        <f t="shared" si="135"/>
        <v>0</v>
      </c>
      <c r="V534" s="121">
        <f t="shared" si="137"/>
        <v>0</v>
      </c>
      <c r="W534" s="47"/>
      <c r="X534" s="125">
        <f t="shared" si="127"/>
        <v>0</v>
      </c>
      <c r="Y534" s="125">
        <f t="shared" si="136"/>
        <v>0</v>
      </c>
      <c r="Z534" s="153">
        <f t="shared" si="129"/>
        <v>0</v>
      </c>
      <c r="AA534" s="109"/>
    </row>
    <row r="535" spans="2:27" x14ac:dyDescent="0.25">
      <c r="B535" s="47"/>
      <c r="C535" s="51">
        <v>527</v>
      </c>
      <c r="D535" s="51">
        <v>31</v>
      </c>
      <c r="E535" s="51"/>
      <c r="F535" s="53">
        <v>2.8</v>
      </c>
      <c r="G535" s="44">
        <f t="shared" si="132"/>
        <v>4.5</v>
      </c>
      <c r="K535" s="40">
        <v>41395</v>
      </c>
      <c r="L535" s="54" t="str">
        <f t="shared" si="130"/>
        <v>.</v>
      </c>
      <c r="M535" s="58">
        <f t="shared" si="131"/>
        <v>0</v>
      </c>
      <c r="N535" s="124">
        <f t="shared" si="138"/>
        <v>0</v>
      </c>
      <c r="O535" s="120">
        <f t="shared" si="125"/>
        <v>0</v>
      </c>
      <c r="P535" s="42"/>
      <c r="Q535" s="42">
        <f t="shared" si="139"/>
        <v>0</v>
      </c>
      <c r="R535" s="135">
        <f t="shared" si="133"/>
        <v>0</v>
      </c>
      <c r="S535" s="135">
        <f t="shared" si="134"/>
        <v>0</v>
      </c>
      <c r="T535" s="121">
        <f t="shared" si="128"/>
        <v>0</v>
      </c>
      <c r="U535" s="132">
        <f t="shared" si="135"/>
        <v>0</v>
      </c>
      <c r="V535" s="121">
        <f t="shared" si="137"/>
        <v>0</v>
      </c>
      <c r="W535" s="47"/>
      <c r="X535" s="125">
        <f t="shared" si="127"/>
        <v>0</v>
      </c>
      <c r="Y535" s="125">
        <f t="shared" si="136"/>
        <v>0</v>
      </c>
      <c r="Z535" s="153">
        <f t="shared" si="129"/>
        <v>0</v>
      </c>
      <c r="AA535" s="109"/>
    </row>
    <row r="536" spans="2:27" x14ac:dyDescent="0.25">
      <c r="B536" s="47"/>
      <c r="C536" s="51">
        <v>528</v>
      </c>
      <c r="D536" s="51">
        <v>30</v>
      </c>
      <c r="E536" s="51"/>
      <c r="F536" s="53">
        <v>2.75</v>
      </c>
      <c r="G536" s="44">
        <f t="shared" si="132"/>
        <v>4.45</v>
      </c>
      <c r="K536" s="40">
        <v>41426</v>
      </c>
      <c r="L536" s="54" t="str">
        <f t="shared" si="130"/>
        <v>.</v>
      </c>
      <c r="M536" s="58">
        <f t="shared" si="131"/>
        <v>0</v>
      </c>
      <c r="N536" s="124">
        <f t="shared" si="138"/>
        <v>0</v>
      </c>
      <c r="O536" s="120">
        <f t="shared" si="125"/>
        <v>0</v>
      </c>
      <c r="P536" s="115">
        <f>SUM(O525:O536)</f>
        <v>0</v>
      </c>
      <c r="Q536" s="42">
        <f t="shared" si="139"/>
        <v>0</v>
      </c>
      <c r="R536" s="135">
        <f t="shared" si="133"/>
        <v>0</v>
      </c>
      <c r="S536" s="135">
        <f t="shared" si="134"/>
        <v>0</v>
      </c>
      <c r="T536" s="121">
        <f t="shared" si="128"/>
        <v>0</v>
      </c>
      <c r="U536" s="132">
        <f t="shared" si="135"/>
        <v>0</v>
      </c>
      <c r="V536" s="121">
        <f t="shared" si="137"/>
        <v>0</v>
      </c>
      <c r="W536" s="47"/>
      <c r="X536" s="125">
        <f t="shared" si="127"/>
        <v>0</v>
      </c>
      <c r="Y536" s="125">
        <f t="shared" si="136"/>
        <v>0</v>
      </c>
      <c r="Z536" s="153">
        <f t="shared" si="129"/>
        <v>0</v>
      </c>
      <c r="AA536" s="109"/>
    </row>
    <row r="537" spans="2:27" x14ac:dyDescent="0.25">
      <c r="B537" s="47">
        <f>B525+1</f>
        <v>45</v>
      </c>
      <c r="C537" s="47">
        <v>529</v>
      </c>
      <c r="D537" s="51">
        <v>31</v>
      </c>
      <c r="E537" s="51"/>
      <c r="F537" s="53">
        <v>2.75</v>
      </c>
      <c r="G537" s="44">
        <f t="shared" si="132"/>
        <v>4.45</v>
      </c>
      <c r="K537" s="40">
        <v>41456</v>
      </c>
      <c r="L537" s="54" t="str">
        <f t="shared" si="130"/>
        <v>.</v>
      </c>
      <c r="M537" s="58">
        <f t="shared" si="131"/>
        <v>0</v>
      </c>
      <c r="N537" s="124">
        <f t="shared" si="138"/>
        <v>0</v>
      </c>
      <c r="O537" s="120">
        <f t="shared" si="125"/>
        <v>0</v>
      </c>
      <c r="P537" s="42"/>
      <c r="Q537" s="42">
        <f t="shared" si="139"/>
        <v>0</v>
      </c>
      <c r="R537" s="135">
        <f t="shared" si="133"/>
        <v>0</v>
      </c>
      <c r="S537" s="135">
        <f t="shared" si="134"/>
        <v>0</v>
      </c>
      <c r="T537" s="121">
        <f t="shared" si="128"/>
        <v>0</v>
      </c>
      <c r="U537" s="132">
        <f t="shared" si="135"/>
        <v>0</v>
      </c>
      <c r="V537" s="121">
        <f t="shared" si="137"/>
        <v>0</v>
      </c>
      <c r="W537" s="47"/>
      <c r="X537" s="125">
        <f t="shared" si="127"/>
        <v>0</v>
      </c>
      <c r="Y537" s="125">
        <f t="shared" si="136"/>
        <v>0</v>
      </c>
      <c r="Z537" s="153">
        <f t="shared" si="129"/>
        <v>0</v>
      </c>
      <c r="AA537" s="109"/>
    </row>
    <row r="538" spans="2:27" x14ac:dyDescent="0.25">
      <c r="B538" s="47"/>
      <c r="C538" s="51">
        <v>530</v>
      </c>
      <c r="D538" s="51">
        <v>31</v>
      </c>
      <c r="E538" s="51"/>
      <c r="F538" s="53">
        <v>2.5499999999999998</v>
      </c>
      <c r="G538" s="44">
        <f t="shared" si="132"/>
        <v>4.25</v>
      </c>
      <c r="K538" s="40">
        <v>41487</v>
      </c>
      <c r="L538" s="54" t="str">
        <f t="shared" si="130"/>
        <v>.</v>
      </c>
      <c r="M538" s="58">
        <f t="shared" si="131"/>
        <v>0</v>
      </c>
      <c r="N538" s="124">
        <f t="shared" si="138"/>
        <v>0</v>
      </c>
      <c r="O538" s="120">
        <f t="shared" si="125"/>
        <v>0</v>
      </c>
      <c r="P538" s="42"/>
      <c r="Q538" s="42">
        <f t="shared" si="139"/>
        <v>0</v>
      </c>
      <c r="R538" s="135">
        <f t="shared" si="133"/>
        <v>0</v>
      </c>
      <c r="S538" s="135">
        <f t="shared" si="134"/>
        <v>0</v>
      </c>
      <c r="T538" s="121">
        <f t="shared" si="128"/>
        <v>0</v>
      </c>
      <c r="U538" s="132">
        <f t="shared" si="135"/>
        <v>0</v>
      </c>
      <c r="V538" s="121">
        <f t="shared" si="137"/>
        <v>0</v>
      </c>
      <c r="W538" s="47"/>
      <c r="X538" s="125">
        <f t="shared" si="127"/>
        <v>0</v>
      </c>
      <c r="Y538" s="125">
        <f t="shared" si="136"/>
        <v>0</v>
      </c>
      <c r="Z538" s="153">
        <f t="shared" si="129"/>
        <v>0</v>
      </c>
      <c r="AA538" s="109"/>
    </row>
    <row r="539" spans="2:27" x14ac:dyDescent="0.25">
      <c r="B539" s="47"/>
      <c r="C539" s="51">
        <v>531</v>
      </c>
      <c r="D539" s="51">
        <v>30</v>
      </c>
      <c r="E539" s="51"/>
      <c r="F539" s="53">
        <v>2.5</v>
      </c>
      <c r="G539" s="44">
        <f t="shared" si="132"/>
        <v>4.2</v>
      </c>
      <c r="K539" s="40">
        <v>41518</v>
      </c>
      <c r="L539" s="54" t="str">
        <f t="shared" si="130"/>
        <v>.</v>
      </c>
      <c r="M539" s="58">
        <f t="shared" si="131"/>
        <v>0</v>
      </c>
      <c r="N539" s="124">
        <f t="shared" si="138"/>
        <v>0</v>
      </c>
      <c r="O539" s="120">
        <f t="shared" si="125"/>
        <v>0</v>
      </c>
      <c r="P539" s="42"/>
      <c r="Q539" s="42">
        <f t="shared" si="139"/>
        <v>0</v>
      </c>
      <c r="R539" s="135">
        <f t="shared" si="133"/>
        <v>0</v>
      </c>
      <c r="S539" s="135">
        <f t="shared" si="134"/>
        <v>0</v>
      </c>
      <c r="T539" s="121">
        <f t="shared" si="128"/>
        <v>0</v>
      </c>
      <c r="U539" s="132">
        <f t="shared" si="135"/>
        <v>0</v>
      </c>
      <c r="V539" s="121">
        <f t="shared" si="137"/>
        <v>0</v>
      </c>
      <c r="W539" s="47"/>
      <c r="X539" s="125">
        <f t="shared" si="127"/>
        <v>0</v>
      </c>
      <c r="Y539" s="125">
        <f t="shared" si="136"/>
        <v>0</v>
      </c>
      <c r="Z539" s="153">
        <f t="shared" si="129"/>
        <v>0</v>
      </c>
      <c r="AA539" s="109"/>
    </row>
    <row r="540" spans="2:27" x14ac:dyDescent="0.25">
      <c r="B540" s="47"/>
      <c r="C540" s="47">
        <v>532</v>
      </c>
      <c r="D540" s="51">
        <v>31</v>
      </c>
      <c r="E540" s="51"/>
      <c r="F540" s="53">
        <v>2.5</v>
      </c>
      <c r="G540" s="44">
        <f t="shared" si="132"/>
        <v>4.2</v>
      </c>
      <c r="K540" s="40">
        <v>41548</v>
      </c>
      <c r="L540" s="54" t="str">
        <f t="shared" si="130"/>
        <v>.</v>
      </c>
      <c r="M540" s="58">
        <f t="shared" si="131"/>
        <v>0</v>
      </c>
      <c r="N540" s="124">
        <f t="shared" si="138"/>
        <v>0</v>
      </c>
      <c r="O540" s="120">
        <f t="shared" si="125"/>
        <v>0</v>
      </c>
      <c r="P540" s="42"/>
      <c r="Q540" s="42">
        <f t="shared" si="139"/>
        <v>0</v>
      </c>
      <c r="R540" s="135">
        <f t="shared" si="133"/>
        <v>0</v>
      </c>
      <c r="S540" s="135">
        <f t="shared" si="134"/>
        <v>0</v>
      </c>
      <c r="T540" s="121">
        <f t="shared" si="128"/>
        <v>0</v>
      </c>
      <c r="U540" s="132">
        <f t="shared" si="135"/>
        <v>0</v>
      </c>
      <c r="V540" s="121">
        <f t="shared" si="137"/>
        <v>0</v>
      </c>
      <c r="W540" s="47"/>
      <c r="X540" s="125">
        <f t="shared" si="127"/>
        <v>0</v>
      </c>
      <c r="Y540" s="125">
        <f t="shared" si="136"/>
        <v>0</v>
      </c>
      <c r="Z540" s="153">
        <f t="shared" si="129"/>
        <v>0</v>
      </c>
      <c r="AA540" s="109"/>
    </row>
    <row r="541" spans="2:27" x14ac:dyDescent="0.25">
      <c r="B541" s="47"/>
      <c r="C541" s="51">
        <v>533</v>
      </c>
      <c r="D541" s="51">
        <v>30</v>
      </c>
      <c r="E541" s="51"/>
      <c r="F541" s="53">
        <v>2.5</v>
      </c>
      <c r="G541" s="44">
        <f t="shared" si="132"/>
        <v>4.2</v>
      </c>
      <c r="K541" s="40">
        <v>41579</v>
      </c>
      <c r="L541" s="54" t="str">
        <f t="shared" si="130"/>
        <v>.</v>
      </c>
      <c r="M541" s="58">
        <f t="shared" si="131"/>
        <v>0</v>
      </c>
      <c r="N541" s="124">
        <f t="shared" si="138"/>
        <v>0</v>
      </c>
      <c r="O541" s="120">
        <f t="shared" si="125"/>
        <v>0</v>
      </c>
      <c r="P541" s="42"/>
      <c r="Q541" s="42">
        <f t="shared" si="139"/>
        <v>0</v>
      </c>
      <c r="R541" s="135">
        <f t="shared" si="133"/>
        <v>0</v>
      </c>
      <c r="S541" s="135">
        <f t="shared" si="134"/>
        <v>0</v>
      </c>
      <c r="T541" s="121">
        <f t="shared" si="128"/>
        <v>0</v>
      </c>
      <c r="U541" s="132">
        <f t="shared" si="135"/>
        <v>0</v>
      </c>
      <c r="V541" s="121">
        <f t="shared" si="137"/>
        <v>0</v>
      </c>
      <c r="W541" s="47"/>
      <c r="X541" s="125">
        <f t="shared" si="127"/>
        <v>0</v>
      </c>
      <c r="Y541" s="125">
        <f t="shared" si="136"/>
        <v>0</v>
      </c>
      <c r="Z541" s="153">
        <f t="shared" si="129"/>
        <v>0</v>
      </c>
      <c r="AA541" s="109"/>
    </row>
    <row r="542" spans="2:27" x14ac:dyDescent="0.25">
      <c r="B542" s="47"/>
      <c r="C542" s="51">
        <v>534</v>
      </c>
      <c r="D542" s="51">
        <v>31</v>
      </c>
      <c r="E542" s="51"/>
      <c r="F542" s="53">
        <v>2.5</v>
      </c>
      <c r="G542" s="44">
        <f t="shared" si="132"/>
        <v>4.2</v>
      </c>
      <c r="I542" s="96">
        <f>SUM(G531:G542)/12</f>
        <v>4.4375000000000009</v>
      </c>
      <c r="K542" s="40">
        <v>41609</v>
      </c>
      <c r="L542" s="54" t="str">
        <f t="shared" si="130"/>
        <v>.</v>
      </c>
      <c r="M542" s="58">
        <f t="shared" si="131"/>
        <v>0</v>
      </c>
      <c r="N542" s="124">
        <f t="shared" si="138"/>
        <v>0</v>
      </c>
      <c r="O542" s="120">
        <f t="shared" si="125"/>
        <v>0</v>
      </c>
      <c r="P542" s="42"/>
      <c r="Q542" s="42">
        <f t="shared" si="139"/>
        <v>0</v>
      </c>
      <c r="R542" s="135">
        <f t="shared" si="133"/>
        <v>0</v>
      </c>
      <c r="S542" s="135">
        <f t="shared" si="134"/>
        <v>0</v>
      </c>
      <c r="T542" s="121">
        <f t="shared" si="128"/>
        <v>0</v>
      </c>
      <c r="U542" s="132">
        <f t="shared" si="135"/>
        <v>0</v>
      </c>
      <c r="V542" s="121">
        <f t="shared" si="137"/>
        <v>0</v>
      </c>
      <c r="W542" s="47"/>
      <c r="X542" s="125">
        <f t="shared" si="127"/>
        <v>0</v>
      </c>
      <c r="Y542" s="125">
        <f t="shared" si="136"/>
        <v>0</v>
      </c>
      <c r="Z542" s="153">
        <f t="shared" si="129"/>
        <v>0</v>
      </c>
      <c r="AA542" s="109"/>
    </row>
    <row r="543" spans="2:27" x14ac:dyDescent="0.25">
      <c r="B543" s="47"/>
      <c r="C543" s="47">
        <v>535</v>
      </c>
      <c r="D543" s="51">
        <v>31</v>
      </c>
      <c r="E543" s="51"/>
      <c r="F543" s="53">
        <v>2.5</v>
      </c>
      <c r="G543" s="44">
        <f t="shared" si="132"/>
        <v>4.2</v>
      </c>
      <c r="H543" s="39">
        <f>H531+1</f>
        <v>2014</v>
      </c>
      <c r="I543" s="97"/>
      <c r="K543" s="40">
        <v>41640</v>
      </c>
      <c r="L543" s="54" t="str">
        <f t="shared" si="130"/>
        <v>.</v>
      </c>
      <c r="M543" s="58">
        <f t="shared" si="131"/>
        <v>0</v>
      </c>
      <c r="N543" s="124">
        <f t="shared" si="138"/>
        <v>0</v>
      </c>
      <c r="O543" s="120">
        <f t="shared" ref="O543:O606" si="140">IF(M543+N543&gt;0,(M543+N543)*G543/100/365*D543,0)</f>
        <v>0</v>
      </c>
      <c r="P543" s="42"/>
      <c r="Q543" s="42">
        <f t="shared" si="139"/>
        <v>0</v>
      </c>
      <c r="R543" s="135">
        <f t="shared" si="133"/>
        <v>0</v>
      </c>
      <c r="S543" s="135">
        <f t="shared" si="134"/>
        <v>0</v>
      </c>
      <c r="T543" s="121">
        <f t="shared" ref="T543:T574" si="141">IF(O543&gt;0,$F$4,0)</f>
        <v>0</v>
      </c>
      <c r="U543" s="132">
        <f t="shared" si="135"/>
        <v>0</v>
      </c>
      <c r="V543" s="121">
        <f t="shared" si="137"/>
        <v>0</v>
      </c>
      <c r="W543" s="47"/>
      <c r="X543" s="125">
        <f t="shared" si="127"/>
        <v>0</v>
      </c>
      <c r="Y543" s="125">
        <f t="shared" si="136"/>
        <v>0</v>
      </c>
      <c r="Z543" s="153">
        <f t="shared" si="129"/>
        <v>0</v>
      </c>
      <c r="AA543" s="109"/>
    </row>
    <row r="544" spans="2:27" x14ac:dyDescent="0.25">
      <c r="B544" s="47"/>
      <c r="C544" s="51">
        <v>536</v>
      </c>
      <c r="D544" s="51">
        <v>28.25</v>
      </c>
      <c r="E544" s="51"/>
      <c r="F544" s="53">
        <v>2.5</v>
      </c>
      <c r="G544" s="44">
        <f t="shared" si="132"/>
        <v>4.2</v>
      </c>
      <c r="K544" s="40">
        <v>41671</v>
      </c>
      <c r="L544" s="54" t="str">
        <f t="shared" si="130"/>
        <v>.</v>
      </c>
      <c r="M544" s="58">
        <f t="shared" si="131"/>
        <v>0</v>
      </c>
      <c r="N544" s="124">
        <f t="shared" si="138"/>
        <v>0</v>
      </c>
      <c r="O544" s="120">
        <f t="shared" si="140"/>
        <v>0</v>
      </c>
      <c r="P544" s="42"/>
      <c r="Q544" s="42">
        <f t="shared" si="139"/>
        <v>0</v>
      </c>
      <c r="R544" s="135">
        <f t="shared" si="133"/>
        <v>0</v>
      </c>
      <c r="S544" s="135">
        <f t="shared" si="134"/>
        <v>0</v>
      </c>
      <c r="T544" s="121">
        <f t="shared" si="141"/>
        <v>0</v>
      </c>
      <c r="U544" s="132">
        <f t="shared" si="135"/>
        <v>0</v>
      </c>
      <c r="V544" s="121">
        <f t="shared" si="137"/>
        <v>0</v>
      </c>
      <c r="W544" s="47"/>
      <c r="X544" s="125">
        <f t="shared" ref="X544:X607" si="142">IF(V544&gt;0,X543+1,0)</f>
        <v>0</v>
      </c>
      <c r="Y544" s="125">
        <f t="shared" si="136"/>
        <v>0</v>
      </c>
      <c r="Z544" s="153">
        <f t="shared" si="129"/>
        <v>0</v>
      </c>
      <c r="AA544" s="109"/>
    </row>
    <row r="545" spans="2:27" x14ac:dyDescent="0.25">
      <c r="B545" s="47"/>
      <c r="C545" s="51">
        <v>537</v>
      </c>
      <c r="D545" s="51">
        <v>31</v>
      </c>
      <c r="E545" s="51"/>
      <c r="F545" s="53">
        <v>2.5</v>
      </c>
      <c r="G545" s="44">
        <f t="shared" si="132"/>
        <v>4.2</v>
      </c>
      <c r="K545" s="40">
        <v>41699</v>
      </c>
      <c r="L545" s="54" t="str">
        <f t="shared" si="130"/>
        <v>.</v>
      </c>
      <c r="M545" s="58">
        <f t="shared" si="131"/>
        <v>0</v>
      </c>
      <c r="N545" s="124">
        <f t="shared" si="138"/>
        <v>0</v>
      </c>
      <c r="O545" s="120">
        <f t="shared" si="140"/>
        <v>0</v>
      </c>
      <c r="P545" s="42"/>
      <c r="Q545" s="42">
        <f t="shared" si="139"/>
        <v>0</v>
      </c>
      <c r="R545" s="135">
        <f t="shared" si="133"/>
        <v>0</v>
      </c>
      <c r="S545" s="135">
        <f t="shared" si="134"/>
        <v>0</v>
      </c>
      <c r="T545" s="121">
        <f t="shared" si="141"/>
        <v>0</v>
      </c>
      <c r="U545" s="132">
        <f t="shared" si="135"/>
        <v>0</v>
      </c>
      <c r="V545" s="121">
        <f t="shared" si="137"/>
        <v>0</v>
      </c>
      <c r="W545" s="47"/>
      <c r="X545" s="125">
        <f t="shared" si="142"/>
        <v>0</v>
      </c>
      <c r="Y545" s="125">
        <f t="shared" si="136"/>
        <v>0</v>
      </c>
      <c r="Z545" s="153">
        <f t="shared" si="129"/>
        <v>0</v>
      </c>
      <c r="AA545" s="109"/>
    </row>
    <row r="546" spans="2:27" x14ac:dyDescent="0.25">
      <c r="B546" s="47"/>
      <c r="C546" s="47">
        <v>538</v>
      </c>
      <c r="D546" s="51">
        <v>30</v>
      </c>
      <c r="E546" s="51"/>
      <c r="F546" s="53">
        <v>2.5</v>
      </c>
      <c r="G546" s="44">
        <f t="shared" si="132"/>
        <v>4.2</v>
      </c>
      <c r="K546" s="40">
        <v>41730</v>
      </c>
      <c r="L546" s="54" t="str">
        <f t="shared" si="130"/>
        <v>.</v>
      </c>
      <c r="M546" s="58">
        <f t="shared" si="131"/>
        <v>0</v>
      </c>
      <c r="N546" s="124">
        <f t="shared" si="138"/>
        <v>0</v>
      </c>
      <c r="O546" s="120">
        <f t="shared" si="140"/>
        <v>0</v>
      </c>
      <c r="P546" s="42"/>
      <c r="Q546" s="42">
        <f t="shared" si="139"/>
        <v>0</v>
      </c>
      <c r="R546" s="135">
        <f t="shared" si="133"/>
        <v>0</v>
      </c>
      <c r="S546" s="135">
        <f t="shared" si="134"/>
        <v>0</v>
      </c>
      <c r="T546" s="121">
        <f t="shared" si="141"/>
        <v>0</v>
      </c>
      <c r="U546" s="132">
        <f t="shared" si="135"/>
        <v>0</v>
      </c>
      <c r="V546" s="121">
        <f t="shared" si="137"/>
        <v>0</v>
      </c>
      <c r="W546" s="47"/>
      <c r="X546" s="125">
        <f t="shared" si="142"/>
        <v>0</v>
      </c>
      <c r="Y546" s="125">
        <f t="shared" si="136"/>
        <v>0</v>
      </c>
      <c r="Z546" s="153">
        <f t="shared" si="129"/>
        <v>0</v>
      </c>
      <c r="AA546" s="109"/>
    </row>
    <row r="547" spans="2:27" x14ac:dyDescent="0.25">
      <c r="B547" s="47"/>
      <c r="C547" s="51">
        <v>539</v>
      </c>
      <c r="D547" s="51">
        <v>31</v>
      </c>
      <c r="E547" s="51"/>
      <c r="F547" s="53">
        <v>2.5</v>
      </c>
      <c r="G547" s="44">
        <f t="shared" si="132"/>
        <v>4.2</v>
      </c>
      <c r="K547" s="40">
        <v>41760</v>
      </c>
      <c r="L547" s="54" t="str">
        <f t="shared" si="130"/>
        <v>.</v>
      </c>
      <c r="M547" s="58">
        <f t="shared" si="131"/>
        <v>0</v>
      </c>
      <c r="N547" s="124">
        <f t="shared" si="138"/>
        <v>0</v>
      </c>
      <c r="O547" s="120">
        <f t="shared" si="140"/>
        <v>0</v>
      </c>
      <c r="P547" s="42"/>
      <c r="Q547" s="42">
        <f t="shared" si="139"/>
        <v>0</v>
      </c>
      <c r="R547" s="135">
        <f t="shared" si="133"/>
        <v>0</v>
      </c>
      <c r="S547" s="135">
        <f t="shared" si="134"/>
        <v>0</v>
      </c>
      <c r="T547" s="121">
        <f t="shared" si="141"/>
        <v>0</v>
      </c>
      <c r="U547" s="132">
        <f t="shared" si="135"/>
        <v>0</v>
      </c>
      <c r="V547" s="121">
        <f t="shared" si="137"/>
        <v>0</v>
      </c>
      <c r="W547" s="47"/>
      <c r="X547" s="125">
        <f t="shared" si="142"/>
        <v>0</v>
      </c>
      <c r="Y547" s="125">
        <f t="shared" si="136"/>
        <v>0</v>
      </c>
      <c r="Z547" s="153">
        <f t="shared" si="129"/>
        <v>0</v>
      </c>
      <c r="AA547" s="109"/>
    </row>
    <row r="548" spans="2:27" x14ac:dyDescent="0.25">
      <c r="B548" s="47"/>
      <c r="C548" s="51">
        <v>540</v>
      </c>
      <c r="D548" s="51">
        <v>30</v>
      </c>
      <c r="E548" s="51"/>
      <c r="F548" s="53">
        <v>2.5</v>
      </c>
      <c r="G548" s="44">
        <f t="shared" si="132"/>
        <v>4.2</v>
      </c>
      <c r="K548" s="40">
        <v>41791</v>
      </c>
      <c r="L548" s="54" t="str">
        <f t="shared" si="130"/>
        <v>.</v>
      </c>
      <c r="M548" s="58">
        <f t="shared" si="131"/>
        <v>0</v>
      </c>
      <c r="N548" s="124">
        <f t="shared" si="138"/>
        <v>0</v>
      </c>
      <c r="O548" s="120">
        <f t="shared" si="140"/>
        <v>0</v>
      </c>
      <c r="P548" s="115">
        <f>SUM(O537:O548)</f>
        <v>0</v>
      </c>
      <c r="Q548" s="42">
        <f t="shared" si="139"/>
        <v>0</v>
      </c>
      <c r="R548" s="135">
        <f t="shared" si="133"/>
        <v>0</v>
      </c>
      <c r="S548" s="135">
        <f t="shared" si="134"/>
        <v>0</v>
      </c>
      <c r="T548" s="121">
        <f t="shared" si="141"/>
        <v>0</v>
      </c>
      <c r="U548" s="132">
        <f t="shared" si="135"/>
        <v>0</v>
      </c>
      <c r="V548" s="121">
        <f t="shared" si="137"/>
        <v>0</v>
      </c>
      <c r="W548" s="47"/>
      <c r="X548" s="125">
        <f t="shared" si="142"/>
        <v>0</v>
      </c>
      <c r="Y548" s="125">
        <f t="shared" si="136"/>
        <v>0</v>
      </c>
      <c r="Z548" s="153">
        <f t="shared" si="129"/>
        <v>0</v>
      </c>
      <c r="AA548" s="109"/>
    </row>
    <row r="549" spans="2:27" x14ac:dyDescent="0.25">
      <c r="B549" s="47">
        <f>B537+1</f>
        <v>46</v>
      </c>
      <c r="C549" s="47">
        <v>541</v>
      </c>
      <c r="D549" s="51">
        <v>31</v>
      </c>
      <c r="E549" s="51"/>
      <c r="F549" s="53">
        <v>2.5</v>
      </c>
      <c r="G549" s="44">
        <f t="shared" si="132"/>
        <v>4.2</v>
      </c>
      <c r="K549" s="40">
        <v>41821</v>
      </c>
      <c r="L549" s="54" t="str">
        <f t="shared" si="130"/>
        <v>.</v>
      </c>
      <c r="M549" s="58">
        <f t="shared" si="131"/>
        <v>0</v>
      </c>
      <c r="N549" s="124">
        <f t="shared" si="138"/>
        <v>0</v>
      </c>
      <c r="O549" s="120">
        <f t="shared" si="140"/>
        <v>0</v>
      </c>
      <c r="P549" s="42"/>
      <c r="Q549" s="42">
        <f t="shared" si="139"/>
        <v>0</v>
      </c>
      <c r="R549" s="135">
        <f t="shared" si="133"/>
        <v>0</v>
      </c>
      <c r="S549" s="135">
        <f t="shared" si="134"/>
        <v>0</v>
      </c>
      <c r="T549" s="121">
        <f t="shared" si="141"/>
        <v>0</v>
      </c>
      <c r="U549" s="132">
        <f t="shared" si="135"/>
        <v>0</v>
      </c>
      <c r="V549" s="121">
        <f t="shared" si="137"/>
        <v>0</v>
      </c>
      <c r="W549" s="47"/>
      <c r="X549" s="125">
        <f t="shared" si="142"/>
        <v>0</v>
      </c>
      <c r="Y549" s="125">
        <f t="shared" si="136"/>
        <v>0</v>
      </c>
      <c r="Z549" s="153">
        <f t="shared" si="129"/>
        <v>0</v>
      </c>
      <c r="AA549" s="109"/>
    </row>
    <row r="550" spans="2:27" x14ac:dyDescent="0.25">
      <c r="B550" s="47"/>
      <c r="C550" s="51">
        <v>542</v>
      </c>
      <c r="D550" s="51">
        <v>31</v>
      </c>
      <c r="E550" s="51"/>
      <c r="F550" s="53">
        <v>2.5</v>
      </c>
      <c r="G550" s="44">
        <f t="shared" si="132"/>
        <v>4.2</v>
      </c>
      <c r="K550" s="40">
        <v>41852</v>
      </c>
      <c r="L550" s="54" t="str">
        <f t="shared" si="130"/>
        <v>.</v>
      </c>
      <c r="M550" s="58">
        <f t="shared" si="131"/>
        <v>0</v>
      </c>
      <c r="N550" s="124">
        <f t="shared" si="138"/>
        <v>0</v>
      </c>
      <c r="O550" s="120">
        <f t="shared" si="140"/>
        <v>0</v>
      </c>
      <c r="P550" s="42"/>
      <c r="Q550" s="42">
        <f t="shared" si="139"/>
        <v>0</v>
      </c>
      <c r="R550" s="135">
        <f t="shared" si="133"/>
        <v>0</v>
      </c>
      <c r="S550" s="135">
        <f t="shared" si="134"/>
        <v>0</v>
      </c>
      <c r="T550" s="121">
        <f t="shared" si="141"/>
        <v>0</v>
      </c>
      <c r="U550" s="132">
        <f t="shared" si="135"/>
        <v>0</v>
      </c>
      <c r="V550" s="121">
        <f t="shared" si="137"/>
        <v>0</v>
      </c>
      <c r="W550" s="47"/>
      <c r="X550" s="125">
        <f t="shared" si="142"/>
        <v>0</v>
      </c>
      <c r="Y550" s="125">
        <f t="shared" si="136"/>
        <v>0</v>
      </c>
      <c r="Z550" s="153">
        <f t="shared" si="129"/>
        <v>0</v>
      </c>
      <c r="AA550" s="109"/>
    </row>
    <row r="551" spans="2:27" x14ac:dyDescent="0.25">
      <c r="B551" s="47"/>
      <c r="C551" s="51">
        <v>543</v>
      </c>
      <c r="D551" s="51">
        <v>30</v>
      </c>
      <c r="E551" s="51"/>
      <c r="F551" s="53">
        <v>2.5</v>
      </c>
      <c r="G551" s="44">
        <f t="shared" si="132"/>
        <v>4.2</v>
      </c>
      <c r="K551" s="40">
        <v>41883</v>
      </c>
      <c r="L551" s="54" t="str">
        <f t="shared" si="130"/>
        <v>.</v>
      </c>
      <c r="M551" s="58">
        <f t="shared" si="131"/>
        <v>0</v>
      </c>
      <c r="N551" s="124">
        <f t="shared" si="138"/>
        <v>0</v>
      </c>
      <c r="O551" s="120">
        <f t="shared" si="140"/>
        <v>0</v>
      </c>
      <c r="P551" s="42"/>
      <c r="Q551" s="42">
        <f t="shared" si="139"/>
        <v>0</v>
      </c>
      <c r="R551" s="135">
        <f t="shared" si="133"/>
        <v>0</v>
      </c>
      <c r="S551" s="135">
        <f t="shared" si="134"/>
        <v>0</v>
      </c>
      <c r="T551" s="121">
        <f t="shared" si="141"/>
        <v>0</v>
      </c>
      <c r="U551" s="132">
        <f t="shared" si="135"/>
        <v>0</v>
      </c>
      <c r="V551" s="121">
        <f t="shared" si="137"/>
        <v>0</v>
      </c>
      <c r="W551" s="47"/>
      <c r="X551" s="125">
        <f t="shared" si="142"/>
        <v>0</v>
      </c>
      <c r="Y551" s="125">
        <f t="shared" si="136"/>
        <v>0</v>
      </c>
      <c r="Z551" s="153">
        <f t="shared" si="129"/>
        <v>0</v>
      </c>
      <c r="AA551" s="109"/>
    </row>
    <row r="552" spans="2:27" x14ac:dyDescent="0.25">
      <c r="B552" s="47"/>
      <c r="C552" s="47">
        <v>544</v>
      </c>
      <c r="D552" s="51">
        <v>31</v>
      </c>
      <c r="E552" s="51"/>
      <c r="F552" s="53">
        <v>2.5</v>
      </c>
      <c r="G552" s="44">
        <f t="shared" si="132"/>
        <v>4.2</v>
      </c>
      <c r="K552" s="40">
        <v>41913</v>
      </c>
      <c r="L552" s="54" t="str">
        <f t="shared" si="130"/>
        <v>.</v>
      </c>
      <c r="M552" s="58">
        <f t="shared" si="131"/>
        <v>0</v>
      </c>
      <c r="N552" s="124">
        <f t="shared" si="138"/>
        <v>0</v>
      </c>
      <c r="O552" s="120">
        <f t="shared" si="140"/>
        <v>0</v>
      </c>
      <c r="P552" s="42"/>
      <c r="Q552" s="42">
        <f t="shared" si="139"/>
        <v>0</v>
      </c>
      <c r="R552" s="135">
        <f t="shared" si="133"/>
        <v>0</v>
      </c>
      <c r="S552" s="135">
        <f t="shared" si="134"/>
        <v>0</v>
      </c>
      <c r="T552" s="121">
        <f t="shared" si="141"/>
        <v>0</v>
      </c>
      <c r="U552" s="132">
        <f t="shared" si="135"/>
        <v>0</v>
      </c>
      <c r="V552" s="121">
        <f t="shared" si="137"/>
        <v>0</v>
      </c>
      <c r="W552" s="47"/>
      <c r="X552" s="125">
        <f t="shared" si="142"/>
        <v>0</v>
      </c>
      <c r="Y552" s="125">
        <f t="shared" si="136"/>
        <v>0</v>
      </c>
      <c r="Z552" s="153">
        <f t="shared" si="129"/>
        <v>0</v>
      </c>
      <c r="AA552" s="109"/>
    </row>
    <row r="553" spans="2:27" x14ac:dyDescent="0.25">
      <c r="B553" s="47"/>
      <c r="C553" s="51">
        <v>545</v>
      </c>
      <c r="D553" s="51">
        <v>30</v>
      </c>
      <c r="E553" s="51"/>
      <c r="F553" s="53">
        <v>2.5</v>
      </c>
      <c r="G553" s="44">
        <f t="shared" si="132"/>
        <v>4.2</v>
      </c>
      <c r="K553" s="40">
        <v>41944</v>
      </c>
      <c r="L553" s="54" t="str">
        <f t="shared" si="130"/>
        <v>.</v>
      </c>
      <c r="M553" s="58">
        <f t="shared" si="131"/>
        <v>0</v>
      </c>
      <c r="N553" s="124">
        <f t="shared" si="138"/>
        <v>0</v>
      </c>
      <c r="O553" s="120">
        <f t="shared" si="140"/>
        <v>0</v>
      </c>
      <c r="P553" s="42"/>
      <c r="Q553" s="42">
        <f t="shared" si="139"/>
        <v>0</v>
      </c>
      <c r="R553" s="135">
        <f t="shared" si="133"/>
        <v>0</v>
      </c>
      <c r="S553" s="135">
        <f t="shared" si="134"/>
        <v>0</v>
      </c>
      <c r="T553" s="121">
        <f t="shared" si="141"/>
        <v>0</v>
      </c>
      <c r="U553" s="132">
        <f t="shared" si="135"/>
        <v>0</v>
      </c>
      <c r="V553" s="121">
        <f t="shared" si="137"/>
        <v>0</v>
      </c>
      <c r="W553" s="47"/>
      <c r="X553" s="125">
        <f t="shared" si="142"/>
        <v>0</v>
      </c>
      <c r="Y553" s="125">
        <f t="shared" si="136"/>
        <v>0</v>
      </c>
      <c r="Z553" s="153">
        <f t="shared" si="129"/>
        <v>0</v>
      </c>
      <c r="AA553" s="109"/>
    </row>
    <row r="554" spans="2:27" x14ac:dyDescent="0.25">
      <c r="B554" s="47"/>
      <c r="C554" s="51">
        <v>546</v>
      </c>
      <c r="D554" s="51">
        <v>31</v>
      </c>
      <c r="E554" s="51"/>
      <c r="F554" s="53">
        <v>2.5</v>
      </c>
      <c r="G554" s="44">
        <f t="shared" si="132"/>
        <v>4.2</v>
      </c>
      <c r="I554" s="96">
        <f>SUM(G543:G554)/12</f>
        <v>4.2000000000000011</v>
      </c>
      <c r="K554" s="40">
        <v>41974</v>
      </c>
      <c r="L554" s="54" t="str">
        <f t="shared" si="130"/>
        <v>.</v>
      </c>
      <c r="M554" s="58">
        <f t="shared" si="131"/>
        <v>0</v>
      </c>
      <c r="N554" s="124">
        <f t="shared" si="138"/>
        <v>0</v>
      </c>
      <c r="O554" s="120">
        <f t="shared" si="140"/>
        <v>0</v>
      </c>
      <c r="P554" s="42"/>
      <c r="Q554" s="42">
        <f t="shared" si="139"/>
        <v>0</v>
      </c>
      <c r="R554" s="135">
        <f t="shared" si="133"/>
        <v>0</v>
      </c>
      <c r="S554" s="135">
        <f t="shared" si="134"/>
        <v>0</v>
      </c>
      <c r="T554" s="121">
        <f t="shared" si="141"/>
        <v>0</v>
      </c>
      <c r="U554" s="132">
        <f t="shared" si="135"/>
        <v>0</v>
      </c>
      <c r="V554" s="121">
        <f t="shared" si="137"/>
        <v>0</v>
      </c>
      <c r="W554" s="47"/>
      <c r="X554" s="125">
        <f t="shared" si="142"/>
        <v>0</v>
      </c>
      <c r="Y554" s="125">
        <f t="shared" si="136"/>
        <v>0</v>
      </c>
      <c r="Z554" s="153">
        <f t="shared" si="129"/>
        <v>0</v>
      </c>
      <c r="AA554" s="109"/>
    </row>
    <row r="555" spans="2:27" x14ac:dyDescent="0.25">
      <c r="B555" s="47"/>
      <c r="C555" s="47">
        <v>547</v>
      </c>
      <c r="D555" s="51">
        <v>31</v>
      </c>
      <c r="E555" s="51"/>
      <c r="F555" s="53">
        <v>2.5</v>
      </c>
      <c r="G555" s="44">
        <f t="shared" si="132"/>
        <v>4.2</v>
      </c>
      <c r="H555" s="39">
        <f>H543+1</f>
        <v>2015</v>
      </c>
      <c r="K555" s="40">
        <v>42005</v>
      </c>
      <c r="L555" s="54" t="str">
        <f t="shared" si="130"/>
        <v>.</v>
      </c>
      <c r="M555" s="58">
        <f t="shared" si="131"/>
        <v>0</v>
      </c>
      <c r="N555" s="124">
        <f t="shared" si="138"/>
        <v>0</v>
      </c>
      <c r="O555" s="120">
        <f t="shared" si="140"/>
        <v>0</v>
      </c>
      <c r="P555" s="42"/>
      <c r="Q555" s="42">
        <f t="shared" si="139"/>
        <v>0</v>
      </c>
      <c r="R555" s="135">
        <f t="shared" si="133"/>
        <v>0</v>
      </c>
      <c r="S555" s="135">
        <f t="shared" si="134"/>
        <v>0</v>
      </c>
      <c r="T555" s="121">
        <f t="shared" si="141"/>
        <v>0</v>
      </c>
      <c r="U555" s="132">
        <f t="shared" si="135"/>
        <v>0</v>
      </c>
      <c r="V555" s="121">
        <f t="shared" si="137"/>
        <v>0</v>
      </c>
      <c r="W555" s="47"/>
      <c r="X555" s="125">
        <f t="shared" si="142"/>
        <v>0</v>
      </c>
      <c r="Y555" s="125">
        <f t="shared" si="136"/>
        <v>0</v>
      </c>
      <c r="Z555" s="153">
        <f t="shared" si="129"/>
        <v>0</v>
      </c>
      <c r="AA555" s="109"/>
    </row>
    <row r="556" spans="2:27" x14ac:dyDescent="0.25">
      <c r="B556" s="47"/>
      <c r="C556" s="51">
        <v>548</v>
      </c>
      <c r="D556" s="51">
        <v>28.25</v>
      </c>
      <c r="E556" s="51"/>
      <c r="F556" s="53">
        <v>2.2799999999999998</v>
      </c>
      <c r="G556" s="44">
        <f t="shared" si="132"/>
        <v>3.9799999999999995</v>
      </c>
      <c r="K556" s="40">
        <v>42036</v>
      </c>
      <c r="L556" s="54" t="str">
        <f t="shared" si="130"/>
        <v>.</v>
      </c>
      <c r="M556" s="58">
        <f t="shared" si="131"/>
        <v>0</v>
      </c>
      <c r="N556" s="124">
        <f t="shared" si="138"/>
        <v>0</v>
      </c>
      <c r="O556" s="120">
        <f t="shared" si="140"/>
        <v>0</v>
      </c>
      <c r="P556" s="42"/>
      <c r="Q556" s="42">
        <f t="shared" si="139"/>
        <v>0</v>
      </c>
      <c r="R556" s="135">
        <f t="shared" si="133"/>
        <v>0</v>
      </c>
      <c r="S556" s="135">
        <f t="shared" si="134"/>
        <v>0</v>
      </c>
      <c r="T556" s="121">
        <f t="shared" si="141"/>
        <v>0</v>
      </c>
      <c r="U556" s="132">
        <f t="shared" si="135"/>
        <v>0</v>
      </c>
      <c r="V556" s="121">
        <f t="shared" si="137"/>
        <v>0</v>
      </c>
      <c r="W556" s="47"/>
      <c r="X556" s="125">
        <f t="shared" si="142"/>
        <v>0</v>
      </c>
      <c r="Y556" s="125">
        <f t="shared" si="136"/>
        <v>0</v>
      </c>
      <c r="Z556" s="153">
        <f t="shared" si="129"/>
        <v>0</v>
      </c>
      <c r="AA556" s="109"/>
    </row>
    <row r="557" spans="2:27" x14ac:dyDescent="0.25">
      <c r="B557" s="47"/>
      <c r="C557" s="51">
        <v>549</v>
      </c>
      <c r="D557" s="51">
        <v>31</v>
      </c>
      <c r="E557" s="51"/>
      <c r="F557" s="53">
        <v>2.25</v>
      </c>
      <c r="G557" s="44">
        <f t="shared" si="132"/>
        <v>3.95</v>
      </c>
      <c r="K557" s="40">
        <v>42064</v>
      </c>
      <c r="L557" s="54" t="str">
        <f t="shared" si="130"/>
        <v>.</v>
      </c>
      <c r="M557" s="58">
        <f t="shared" si="131"/>
        <v>0</v>
      </c>
      <c r="N557" s="124">
        <f t="shared" si="138"/>
        <v>0</v>
      </c>
      <c r="O557" s="120">
        <f t="shared" si="140"/>
        <v>0</v>
      </c>
      <c r="P557" s="42"/>
      <c r="Q557" s="42">
        <f t="shared" si="139"/>
        <v>0</v>
      </c>
      <c r="R557" s="135">
        <f t="shared" si="133"/>
        <v>0</v>
      </c>
      <c r="S557" s="135">
        <f t="shared" si="134"/>
        <v>0</v>
      </c>
      <c r="T557" s="121">
        <f t="shared" si="141"/>
        <v>0</v>
      </c>
      <c r="U557" s="132">
        <f t="shared" si="135"/>
        <v>0</v>
      </c>
      <c r="V557" s="121">
        <f t="shared" si="137"/>
        <v>0</v>
      </c>
      <c r="W557" s="47"/>
      <c r="X557" s="125">
        <f t="shared" si="142"/>
        <v>0</v>
      </c>
      <c r="Y557" s="125">
        <f t="shared" si="136"/>
        <v>0</v>
      </c>
      <c r="Z557" s="153">
        <f t="shared" si="129"/>
        <v>0</v>
      </c>
      <c r="AA557" s="109"/>
    </row>
    <row r="558" spans="2:27" x14ac:dyDescent="0.25">
      <c r="B558" s="47"/>
      <c r="C558" s="47">
        <v>550</v>
      </c>
      <c r="D558" s="51">
        <v>30</v>
      </c>
      <c r="E558" s="51"/>
      <c r="F558" s="53">
        <v>2.25</v>
      </c>
      <c r="G558" s="44">
        <f t="shared" si="132"/>
        <v>3.95</v>
      </c>
      <c r="K558" s="40">
        <v>42095</v>
      </c>
      <c r="L558" s="54" t="str">
        <f t="shared" si="130"/>
        <v>.</v>
      </c>
      <c r="M558" s="58">
        <f t="shared" si="131"/>
        <v>0</v>
      </c>
      <c r="N558" s="124">
        <f t="shared" si="138"/>
        <v>0</v>
      </c>
      <c r="O558" s="120">
        <f t="shared" si="140"/>
        <v>0</v>
      </c>
      <c r="P558" s="42"/>
      <c r="Q558" s="42">
        <f t="shared" si="139"/>
        <v>0</v>
      </c>
      <c r="R558" s="135">
        <f t="shared" si="133"/>
        <v>0</v>
      </c>
      <c r="S558" s="135">
        <f t="shared" si="134"/>
        <v>0</v>
      </c>
      <c r="T558" s="121">
        <f t="shared" si="141"/>
        <v>0</v>
      </c>
      <c r="U558" s="132">
        <f t="shared" si="135"/>
        <v>0</v>
      </c>
      <c r="V558" s="121">
        <f t="shared" si="137"/>
        <v>0</v>
      </c>
      <c r="W558" s="47"/>
      <c r="X558" s="125">
        <f t="shared" si="142"/>
        <v>0</v>
      </c>
      <c r="Y558" s="125">
        <f t="shared" si="136"/>
        <v>0</v>
      </c>
      <c r="Z558" s="153">
        <f t="shared" si="129"/>
        <v>0</v>
      </c>
      <c r="AA558" s="109"/>
    </row>
    <row r="559" spans="2:27" x14ac:dyDescent="0.25">
      <c r="B559" s="47"/>
      <c r="C559" s="51">
        <v>551</v>
      </c>
      <c r="D559" s="51">
        <v>31</v>
      </c>
      <c r="E559" s="51"/>
      <c r="F559" s="53">
        <v>2.04</v>
      </c>
      <c r="G559" s="44">
        <f t="shared" si="132"/>
        <v>3.74</v>
      </c>
      <c r="K559" s="40">
        <v>42125</v>
      </c>
      <c r="L559" s="54" t="str">
        <f t="shared" si="130"/>
        <v>.</v>
      </c>
      <c r="M559" s="58">
        <f t="shared" si="131"/>
        <v>0</v>
      </c>
      <c r="N559" s="124">
        <f t="shared" si="138"/>
        <v>0</v>
      </c>
      <c r="O559" s="120">
        <f t="shared" si="140"/>
        <v>0</v>
      </c>
      <c r="P559" s="42"/>
      <c r="Q559" s="42">
        <f t="shared" si="139"/>
        <v>0</v>
      </c>
      <c r="R559" s="135">
        <f t="shared" si="133"/>
        <v>0</v>
      </c>
      <c r="S559" s="135">
        <f t="shared" si="134"/>
        <v>0</v>
      </c>
      <c r="T559" s="121">
        <f t="shared" si="141"/>
        <v>0</v>
      </c>
      <c r="U559" s="132">
        <f t="shared" si="135"/>
        <v>0</v>
      </c>
      <c r="V559" s="121">
        <f t="shared" si="137"/>
        <v>0</v>
      </c>
      <c r="W559" s="47"/>
      <c r="X559" s="125">
        <f t="shared" si="142"/>
        <v>0</v>
      </c>
      <c r="Y559" s="125">
        <f t="shared" si="136"/>
        <v>0</v>
      </c>
      <c r="Z559" s="153">
        <f t="shared" si="129"/>
        <v>0</v>
      </c>
      <c r="AA559" s="109"/>
    </row>
    <row r="560" spans="2:27" x14ac:dyDescent="0.25">
      <c r="B560" s="47"/>
      <c r="C560" s="51">
        <v>552</v>
      </c>
      <c r="D560" s="51">
        <v>30</v>
      </c>
      <c r="E560" s="51"/>
      <c r="F560" s="53">
        <v>2</v>
      </c>
      <c r="G560" s="44">
        <f t="shared" si="132"/>
        <v>3.7</v>
      </c>
      <c r="K560" s="40">
        <v>42156</v>
      </c>
      <c r="L560" s="54" t="str">
        <f t="shared" si="130"/>
        <v>.</v>
      </c>
      <c r="M560" s="58">
        <f t="shared" si="131"/>
        <v>0</v>
      </c>
      <c r="N560" s="124">
        <f t="shared" si="138"/>
        <v>0</v>
      </c>
      <c r="O560" s="120">
        <f t="shared" si="140"/>
        <v>0</v>
      </c>
      <c r="P560" s="115">
        <f>SUM(O549:O560)</f>
        <v>0</v>
      </c>
      <c r="Q560" s="42">
        <f t="shared" si="139"/>
        <v>0</v>
      </c>
      <c r="R560" s="135">
        <f t="shared" si="133"/>
        <v>0</v>
      </c>
      <c r="S560" s="135">
        <f t="shared" si="134"/>
        <v>0</v>
      </c>
      <c r="T560" s="121">
        <f t="shared" si="141"/>
        <v>0</v>
      </c>
      <c r="U560" s="132">
        <f t="shared" si="135"/>
        <v>0</v>
      </c>
      <c r="V560" s="121">
        <f t="shared" si="137"/>
        <v>0</v>
      </c>
      <c r="W560" s="47"/>
      <c r="X560" s="125">
        <f t="shared" si="142"/>
        <v>0</v>
      </c>
      <c r="Y560" s="125">
        <f t="shared" si="136"/>
        <v>0</v>
      </c>
      <c r="Z560" s="153">
        <f t="shared" si="129"/>
        <v>0</v>
      </c>
      <c r="AA560" s="109"/>
    </row>
    <row r="561" spans="2:27" x14ac:dyDescent="0.25">
      <c r="B561" s="47">
        <f>B549+1</f>
        <v>47</v>
      </c>
      <c r="C561" s="47">
        <v>553</v>
      </c>
      <c r="D561" s="51">
        <v>31</v>
      </c>
      <c r="E561" s="51"/>
      <c r="F561" s="53">
        <v>2</v>
      </c>
      <c r="G561" s="44">
        <f t="shared" si="132"/>
        <v>3.7</v>
      </c>
      <c r="K561" s="40">
        <v>42186</v>
      </c>
      <c r="L561" s="54" t="str">
        <f t="shared" si="130"/>
        <v>.</v>
      </c>
      <c r="M561" s="58">
        <f t="shared" si="131"/>
        <v>0</v>
      </c>
      <c r="N561" s="124">
        <f t="shared" si="138"/>
        <v>0</v>
      </c>
      <c r="O561" s="120">
        <f t="shared" si="140"/>
        <v>0</v>
      </c>
      <c r="P561" s="42"/>
      <c r="Q561" s="42">
        <f t="shared" si="139"/>
        <v>0</v>
      </c>
      <c r="R561" s="135">
        <f t="shared" si="133"/>
        <v>0</v>
      </c>
      <c r="S561" s="135">
        <f t="shared" si="134"/>
        <v>0</v>
      </c>
      <c r="T561" s="121">
        <f t="shared" si="141"/>
        <v>0</v>
      </c>
      <c r="U561" s="132">
        <f t="shared" si="135"/>
        <v>0</v>
      </c>
      <c r="V561" s="121">
        <f t="shared" si="137"/>
        <v>0</v>
      </c>
      <c r="W561" s="47"/>
      <c r="X561" s="125">
        <f t="shared" si="142"/>
        <v>0</v>
      </c>
      <c r="Y561" s="125">
        <f t="shared" si="136"/>
        <v>0</v>
      </c>
      <c r="Z561" s="153">
        <f t="shared" si="129"/>
        <v>0</v>
      </c>
      <c r="AA561" s="109"/>
    </row>
    <row r="562" spans="2:27" x14ac:dyDescent="0.25">
      <c r="B562" s="47"/>
      <c r="C562" s="51">
        <v>554</v>
      </c>
      <c r="D562" s="51">
        <v>31</v>
      </c>
      <c r="E562" s="51"/>
      <c r="F562" s="53">
        <v>2</v>
      </c>
      <c r="G562" s="44">
        <f t="shared" si="132"/>
        <v>3.7</v>
      </c>
      <c r="K562" s="40">
        <v>42217</v>
      </c>
      <c r="L562" s="54" t="str">
        <f t="shared" si="130"/>
        <v>.</v>
      </c>
      <c r="M562" s="58">
        <f t="shared" si="131"/>
        <v>0</v>
      </c>
      <c r="N562" s="124">
        <f t="shared" si="138"/>
        <v>0</v>
      </c>
      <c r="O562" s="120">
        <f t="shared" si="140"/>
        <v>0</v>
      </c>
      <c r="P562" s="42"/>
      <c r="Q562" s="42">
        <f t="shared" si="139"/>
        <v>0</v>
      </c>
      <c r="R562" s="135">
        <f t="shared" si="133"/>
        <v>0</v>
      </c>
      <c r="S562" s="135">
        <f t="shared" si="134"/>
        <v>0</v>
      </c>
      <c r="T562" s="121">
        <f t="shared" si="141"/>
        <v>0</v>
      </c>
      <c r="U562" s="132">
        <f t="shared" si="135"/>
        <v>0</v>
      </c>
      <c r="V562" s="121">
        <f t="shared" si="137"/>
        <v>0</v>
      </c>
      <c r="W562" s="47"/>
      <c r="X562" s="125">
        <f t="shared" si="142"/>
        <v>0</v>
      </c>
      <c r="Y562" s="125">
        <f t="shared" si="136"/>
        <v>0</v>
      </c>
      <c r="Z562" s="153">
        <f t="shared" si="129"/>
        <v>0</v>
      </c>
      <c r="AA562" s="109"/>
    </row>
    <row r="563" spans="2:27" x14ac:dyDescent="0.25">
      <c r="B563" s="47"/>
      <c r="C563" s="51">
        <v>555</v>
      </c>
      <c r="D563" s="51">
        <v>30</v>
      </c>
      <c r="E563" s="51"/>
      <c r="F563" s="53">
        <v>2</v>
      </c>
      <c r="G563" s="44">
        <f t="shared" si="132"/>
        <v>3.7</v>
      </c>
      <c r="K563" s="40">
        <v>42248</v>
      </c>
      <c r="L563" s="54" t="str">
        <f t="shared" si="130"/>
        <v>.</v>
      </c>
      <c r="M563" s="58">
        <f t="shared" si="131"/>
        <v>0</v>
      </c>
      <c r="N563" s="124">
        <f t="shared" si="138"/>
        <v>0</v>
      </c>
      <c r="O563" s="120">
        <f t="shared" si="140"/>
        <v>0</v>
      </c>
      <c r="P563" s="42"/>
      <c r="Q563" s="42">
        <f t="shared" si="139"/>
        <v>0</v>
      </c>
      <c r="R563" s="135">
        <f t="shared" si="133"/>
        <v>0</v>
      </c>
      <c r="S563" s="135">
        <f t="shared" si="134"/>
        <v>0</v>
      </c>
      <c r="T563" s="121">
        <f t="shared" si="141"/>
        <v>0</v>
      </c>
      <c r="U563" s="132">
        <f t="shared" si="135"/>
        <v>0</v>
      </c>
      <c r="V563" s="121">
        <f t="shared" si="137"/>
        <v>0</v>
      </c>
      <c r="W563" s="47"/>
      <c r="X563" s="125">
        <f t="shared" si="142"/>
        <v>0</v>
      </c>
      <c r="Y563" s="125">
        <f t="shared" si="136"/>
        <v>0</v>
      </c>
      <c r="Z563" s="153">
        <f t="shared" si="129"/>
        <v>0</v>
      </c>
      <c r="AA563" s="109"/>
    </row>
    <row r="564" spans="2:27" x14ac:dyDescent="0.25">
      <c r="B564" s="47"/>
      <c r="C564" s="47">
        <v>556</v>
      </c>
      <c r="D564" s="51">
        <v>31</v>
      </c>
      <c r="E564" s="51"/>
      <c r="F564" s="53">
        <v>2</v>
      </c>
      <c r="G564" s="44">
        <f t="shared" si="132"/>
        <v>3.7</v>
      </c>
      <c r="K564" s="40">
        <v>42278</v>
      </c>
      <c r="L564" s="54" t="str">
        <f t="shared" si="130"/>
        <v>.</v>
      </c>
      <c r="M564" s="58">
        <f t="shared" si="131"/>
        <v>0</v>
      </c>
      <c r="N564" s="124">
        <f t="shared" si="138"/>
        <v>0</v>
      </c>
      <c r="O564" s="120">
        <f t="shared" si="140"/>
        <v>0</v>
      </c>
      <c r="P564" s="42"/>
      <c r="Q564" s="42">
        <f t="shared" si="139"/>
        <v>0</v>
      </c>
      <c r="R564" s="135">
        <f t="shared" si="133"/>
        <v>0</v>
      </c>
      <c r="S564" s="135">
        <f t="shared" si="134"/>
        <v>0</v>
      </c>
      <c r="T564" s="121">
        <f t="shared" si="141"/>
        <v>0</v>
      </c>
      <c r="U564" s="132">
        <f t="shared" si="135"/>
        <v>0</v>
      </c>
      <c r="V564" s="121">
        <f t="shared" si="137"/>
        <v>0</v>
      </c>
      <c r="W564" s="47"/>
      <c r="X564" s="125">
        <f t="shared" si="142"/>
        <v>0</v>
      </c>
      <c r="Y564" s="125">
        <f t="shared" si="136"/>
        <v>0</v>
      </c>
      <c r="Z564" s="153">
        <f t="shared" si="129"/>
        <v>0</v>
      </c>
      <c r="AA564" s="109"/>
    </row>
    <row r="565" spans="2:27" x14ac:dyDescent="0.25">
      <c r="B565" s="47"/>
      <c r="C565" s="51">
        <v>557</v>
      </c>
      <c r="D565" s="51">
        <v>30</v>
      </c>
      <c r="E565" s="51"/>
      <c r="F565" s="53">
        <v>2</v>
      </c>
      <c r="G565" s="44">
        <f t="shared" si="132"/>
        <v>3.7</v>
      </c>
      <c r="K565" s="40">
        <v>42309</v>
      </c>
      <c r="L565" s="54" t="str">
        <f t="shared" si="130"/>
        <v>.</v>
      </c>
      <c r="M565" s="58">
        <f t="shared" si="131"/>
        <v>0</v>
      </c>
      <c r="N565" s="124">
        <f t="shared" si="138"/>
        <v>0</v>
      </c>
      <c r="O565" s="120">
        <f t="shared" si="140"/>
        <v>0</v>
      </c>
      <c r="P565" s="42"/>
      <c r="Q565" s="42">
        <f t="shared" si="139"/>
        <v>0</v>
      </c>
      <c r="R565" s="135">
        <f t="shared" si="133"/>
        <v>0</v>
      </c>
      <c r="S565" s="135">
        <f t="shared" si="134"/>
        <v>0</v>
      </c>
      <c r="T565" s="121">
        <f t="shared" si="141"/>
        <v>0</v>
      </c>
      <c r="U565" s="132">
        <f t="shared" si="135"/>
        <v>0</v>
      </c>
      <c r="V565" s="121">
        <f t="shared" si="137"/>
        <v>0</v>
      </c>
      <c r="W565" s="47"/>
      <c r="X565" s="125">
        <f t="shared" si="142"/>
        <v>0</v>
      </c>
      <c r="Y565" s="125">
        <f t="shared" si="136"/>
        <v>0</v>
      </c>
      <c r="Z565" s="153">
        <f t="shared" si="129"/>
        <v>0</v>
      </c>
      <c r="AA565" s="109"/>
    </row>
    <row r="566" spans="2:27" x14ac:dyDescent="0.25">
      <c r="B566" s="47"/>
      <c r="C566" s="51">
        <v>558</v>
      </c>
      <c r="D566" s="51">
        <v>31</v>
      </c>
      <c r="E566" s="51"/>
      <c r="F566" s="53">
        <v>2</v>
      </c>
      <c r="G566" s="44">
        <f t="shared" si="132"/>
        <v>3.7</v>
      </c>
      <c r="I566" s="96">
        <f>SUM(G555:G566)/12</f>
        <v>3.8100000000000005</v>
      </c>
      <c r="K566" s="40">
        <v>42339</v>
      </c>
      <c r="L566" s="54" t="str">
        <f t="shared" si="130"/>
        <v>.</v>
      </c>
      <c r="M566" s="58">
        <f t="shared" si="131"/>
        <v>0</v>
      </c>
      <c r="N566" s="124">
        <f t="shared" si="138"/>
        <v>0</v>
      </c>
      <c r="O566" s="120">
        <f t="shared" si="140"/>
        <v>0</v>
      </c>
      <c r="P566" s="42"/>
      <c r="Q566" s="42">
        <f t="shared" si="139"/>
        <v>0</v>
      </c>
      <c r="R566" s="135">
        <f t="shared" si="133"/>
        <v>0</v>
      </c>
      <c r="S566" s="135">
        <f t="shared" si="134"/>
        <v>0</v>
      </c>
      <c r="T566" s="121">
        <f t="shared" si="141"/>
        <v>0</v>
      </c>
      <c r="U566" s="132">
        <f t="shared" si="135"/>
        <v>0</v>
      </c>
      <c r="V566" s="121">
        <f t="shared" si="137"/>
        <v>0</v>
      </c>
      <c r="W566" s="47"/>
      <c r="X566" s="125">
        <f t="shared" si="142"/>
        <v>0</v>
      </c>
      <c r="Y566" s="125">
        <f t="shared" si="136"/>
        <v>0</v>
      </c>
      <c r="Z566" s="153">
        <f t="shared" si="129"/>
        <v>0</v>
      </c>
      <c r="AA566" s="109"/>
    </row>
    <row r="567" spans="2:27" x14ac:dyDescent="0.25">
      <c r="B567" s="47"/>
      <c r="C567" s="47">
        <v>559</v>
      </c>
      <c r="D567" s="51">
        <v>31</v>
      </c>
      <c r="E567" s="51"/>
      <c r="F567" s="53">
        <v>2</v>
      </c>
      <c r="G567" s="44">
        <f t="shared" si="132"/>
        <v>3.7</v>
      </c>
      <c r="H567" s="39">
        <f>H555+1</f>
        <v>2016</v>
      </c>
      <c r="K567" s="40">
        <v>42370</v>
      </c>
      <c r="L567" s="54" t="str">
        <f t="shared" si="130"/>
        <v>.</v>
      </c>
      <c r="M567" s="58">
        <f t="shared" si="131"/>
        <v>0</v>
      </c>
      <c r="N567" s="124">
        <f t="shared" si="138"/>
        <v>0</v>
      </c>
      <c r="O567" s="120">
        <f t="shared" si="140"/>
        <v>0</v>
      </c>
      <c r="P567" s="42"/>
      <c r="Q567" s="42">
        <f t="shared" si="139"/>
        <v>0</v>
      </c>
      <c r="R567" s="135">
        <f t="shared" si="133"/>
        <v>0</v>
      </c>
      <c r="S567" s="135">
        <f t="shared" si="134"/>
        <v>0</v>
      </c>
      <c r="T567" s="121">
        <f t="shared" si="141"/>
        <v>0</v>
      </c>
      <c r="U567" s="132">
        <f t="shared" si="135"/>
        <v>0</v>
      </c>
      <c r="V567" s="121">
        <f t="shared" si="137"/>
        <v>0</v>
      </c>
      <c r="W567" s="47"/>
      <c r="X567" s="125">
        <f t="shared" si="142"/>
        <v>0</v>
      </c>
      <c r="Y567" s="125">
        <f t="shared" si="136"/>
        <v>0</v>
      </c>
      <c r="Z567" s="153">
        <f t="shared" si="129"/>
        <v>0</v>
      </c>
      <c r="AA567" s="109"/>
    </row>
    <row r="568" spans="2:27" x14ac:dyDescent="0.25">
      <c r="B568" s="47"/>
      <c r="C568" s="51">
        <v>560</v>
      </c>
      <c r="D568" s="51">
        <v>28.25</v>
      </c>
      <c r="E568" s="51"/>
      <c r="F568" s="53">
        <v>2</v>
      </c>
      <c r="G568" s="44">
        <f t="shared" si="132"/>
        <v>3.7</v>
      </c>
      <c r="K568" s="40">
        <v>42401</v>
      </c>
      <c r="L568" s="54" t="str">
        <f t="shared" si="130"/>
        <v>.</v>
      </c>
      <c r="M568" s="58">
        <f t="shared" si="131"/>
        <v>0</v>
      </c>
      <c r="N568" s="124">
        <f t="shared" si="138"/>
        <v>0</v>
      </c>
      <c r="O568" s="120">
        <f t="shared" si="140"/>
        <v>0</v>
      </c>
      <c r="P568" s="42"/>
      <c r="Q568" s="42">
        <f t="shared" si="139"/>
        <v>0</v>
      </c>
      <c r="R568" s="135">
        <f t="shared" si="133"/>
        <v>0</v>
      </c>
      <c r="S568" s="135">
        <f t="shared" si="134"/>
        <v>0</v>
      </c>
      <c r="T568" s="121">
        <f t="shared" si="141"/>
        <v>0</v>
      </c>
      <c r="U568" s="132">
        <f t="shared" si="135"/>
        <v>0</v>
      </c>
      <c r="V568" s="121">
        <f t="shared" si="137"/>
        <v>0</v>
      </c>
      <c r="W568" s="47"/>
      <c r="X568" s="125">
        <f t="shared" si="142"/>
        <v>0</v>
      </c>
      <c r="Y568" s="125">
        <f t="shared" si="136"/>
        <v>0</v>
      </c>
      <c r="Z568" s="153">
        <f t="shared" si="129"/>
        <v>0</v>
      </c>
      <c r="AA568" s="109"/>
    </row>
    <row r="569" spans="2:27" x14ac:dyDescent="0.25">
      <c r="B569" s="47"/>
      <c r="C569" s="51">
        <v>561</v>
      </c>
      <c r="D569" s="51">
        <v>31</v>
      </c>
      <c r="E569" s="51"/>
      <c r="F569" s="53">
        <v>2</v>
      </c>
      <c r="G569" s="44">
        <f t="shared" si="132"/>
        <v>3.7</v>
      </c>
      <c r="K569" s="40">
        <v>42430</v>
      </c>
      <c r="L569" s="54" t="str">
        <f t="shared" si="130"/>
        <v>.</v>
      </c>
      <c r="M569" s="58">
        <f t="shared" si="131"/>
        <v>0</v>
      </c>
      <c r="N569" s="124">
        <f t="shared" si="138"/>
        <v>0</v>
      </c>
      <c r="O569" s="120">
        <f t="shared" si="140"/>
        <v>0</v>
      </c>
      <c r="P569" s="42"/>
      <c r="Q569" s="42">
        <f t="shared" si="139"/>
        <v>0</v>
      </c>
      <c r="R569" s="135">
        <f t="shared" si="133"/>
        <v>0</v>
      </c>
      <c r="S569" s="135">
        <f t="shared" si="134"/>
        <v>0</v>
      </c>
      <c r="T569" s="121">
        <f t="shared" si="141"/>
        <v>0</v>
      </c>
      <c r="U569" s="132">
        <f t="shared" si="135"/>
        <v>0</v>
      </c>
      <c r="V569" s="121">
        <f t="shared" si="137"/>
        <v>0</v>
      </c>
      <c r="W569" s="47"/>
      <c r="X569" s="125">
        <f t="shared" si="142"/>
        <v>0</v>
      </c>
      <c r="Y569" s="125">
        <f t="shared" si="136"/>
        <v>0</v>
      </c>
      <c r="Z569" s="153">
        <f t="shared" si="129"/>
        <v>0</v>
      </c>
      <c r="AA569" s="109"/>
    </row>
    <row r="570" spans="2:27" x14ac:dyDescent="0.25">
      <c r="B570" s="47"/>
      <c r="C570" s="47">
        <v>562</v>
      </c>
      <c r="D570" s="51">
        <v>30</v>
      </c>
      <c r="E570" s="51"/>
      <c r="F570" s="53">
        <v>2</v>
      </c>
      <c r="G570" s="44">
        <f t="shared" si="132"/>
        <v>3.7</v>
      </c>
      <c r="K570" s="40">
        <v>42461</v>
      </c>
      <c r="L570" s="54" t="str">
        <f t="shared" si="130"/>
        <v>.</v>
      </c>
      <c r="M570" s="58">
        <f t="shared" si="131"/>
        <v>0</v>
      </c>
      <c r="N570" s="124">
        <f t="shared" si="138"/>
        <v>0</v>
      </c>
      <c r="O570" s="120">
        <f t="shared" si="140"/>
        <v>0</v>
      </c>
      <c r="P570" s="42"/>
      <c r="Q570" s="42">
        <f t="shared" si="139"/>
        <v>0</v>
      </c>
      <c r="R570" s="135">
        <f t="shared" si="133"/>
        <v>0</v>
      </c>
      <c r="S570" s="135">
        <f t="shared" si="134"/>
        <v>0</v>
      </c>
      <c r="T570" s="121">
        <f t="shared" si="141"/>
        <v>0</v>
      </c>
      <c r="U570" s="132">
        <f t="shared" si="135"/>
        <v>0</v>
      </c>
      <c r="V570" s="121">
        <f t="shared" si="137"/>
        <v>0</v>
      </c>
      <c r="W570" s="47"/>
      <c r="X570" s="125">
        <f t="shared" si="142"/>
        <v>0</v>
      </c>
      <c r="Y570" s="125">
        <f t="shared" si="136"/>
        <v>0</v>
      </c>
      <c r="Z570" s="153">
        <f t="shared" si="129"/>
        <v>0</v>
      </c>
      <c r="AA570" s="109"/>
    </row>
    <row r="571" spans="2:27" x14ac:dyDescent="0.25">
      <c r="B571" s="47"/>
      <c r="C571" s="51">
        <v>563</v>
      </c>
      <c r="D571" s="51">
        <v>31</v>
      </c>
      <c r="E571" s="51"/>
      <c r="F571" s="53">
        <v>1.77</v>
      </c>
      <c r="G571" s="44">
        <f t="shared" si="132"/>
        <v>3.4699999999999998</v>
      </c>
      <c r="K571" s="40">
        <v>42491</v>
      </c>
      <c r="L571" s="54" t="str">
        <f t="shared" si="130"/>
        <v>.</v>
      </c>
      <c r="M571" s="58">
        <f t="shared" si="131"/>
        <v>0</v>
      </c>
      <c r="N571" s="124">
        <f t="shared" si="138"/>
        <v>0</v>
      </c>
      <c r="O571" s="120">
        <f t="shared" si="140"/>
        <v>0</v>
      </c>
      <c r="P571" s="42"/>
      <c r="Q571" s="42">
        <f t="shared" si="139"/>
        <v>0</v>
      </c>
      <c r="R571" s="135">
        <f t="shared" si="133"/>
        <v>0</v>
      </c>
      <c r="S571" s="135">
        <f t="shared" si="134"/>
        <v>0</v>
      </c>
      <c r="T571" s="121">
        <f t="shared" si="141"/>
        <v>0</v>
      </c>
      <c r="U571" s="132">
        <f t="shared" si="135"/>
        <v>0</v>
      </c>
      <c r="V571" s="121">
        <f t="shared" si="137"/>
        <v>0</v>
      </c>
      <c r="W571" s="47"/>
      <c r="X571" s="125">
        <f t="shared" si="142"/>
        <v>0</v>
      </c>
      <c r="Y571" s="125">
        <f t="shared" si="136"/>
        <v>0</v>
      </c>
      <c r="Z571" s="153">
        <f t="shared" si="129"/>
        <v>0</v>
      </c>
      <c r="AA571" s="109"/>
    </row>
    <row r="572" spans="2:27" x14ac:dyDescent="0.25">
      <c r="B572" s="47"/>
      <c r="C572" s="51">
        <v>564</v>
      </c>
      <c r="D572" s="51">
        <v>30</v>
      </c>
      <c r="E572" s="51"/>
      <c r="F572" s="53">
        <v>1.75</v>
      </c>
      <c r="G572" s="44">
        <f t="shared" si="132"/>
        <v>3.45</v>
      </c>
      <c r="K572" s="40">
        <v>42522</v>
      </c>
      <c r="L572" s="54" t="str">
        <f t="shared" si="130"/>
        <v>.</v>
      </c>
      <c r="M572" s="58">
        <f t="shared" si="131"/>
        <v>0</v>
      </c>
      <c r="N572" s="124">
        <f t="shared" si="138"/>
        <v>0</v>
      </c>
      <c r="O572" s="120">
        <f t="shared" si="140"/>
        <v>0</v>
      </c>
      <c r="P572" s="115">
        <f>SUM(O561:O572)</f>
        <v>0</v>
      </c>
      <c r="Q572" s="42">
        <f t="shared" si="139"/>
        <v>0</v>
      </c>
      <c r="R572" s="135">
        <f t="shared" si="133"/>
        <v>0</v>
      </c>
      <c r="S572" s="135">
        <f t="shared" si="134"/>
        <v>0</v>
      </c>
      <c r="T572" s="121">
        <f t="shared" si="141"/>
        <v>0</v>
      </c>
      <c r="U572" s="132">
        <f t="shared" si="135"/>
        <v>0</v>
      </c>
      <c r="V572" s="121">
        <f t="shared" si="137"/>
        <v>0</v>
      </c>
      <c r="W572" s="47"/>
      <c r="X572" s="125">
        <f t="shared" si="142"/>
        <v>0</v>
      </c>
      <c r="Y572" s="125">
        <f t="shared" si="136"/>
        <v>0</v>
      </c>
      <c r="Z572" s="153">
        <f t="shared" si="129"/>
        <v>0</v>
      </c>
      <c r="AA572" s="109"/>
    </row>
    <row r="573" spans="2:27" x14ac:dyDescent="0.25">
      <c r="B573" s="47">
        <f>B561+1</f>
        <v>48</v>
      </c>
      <c r="C573" s="47">
        <v>565</v>
      </c>
      <c r="D573" s="51">
        <v>31</v>
      </c>
      <c r="E573" s="51"/>
      <c r="F573" s="53">
        <v>1.75</v>
      </c>
      <c r="G573" s="44">
        <f t="shared" si="132"/>
        <v>3.45</v>
      </c>
      <c r="K573" s="40">
        <v>42552</v>
      </c>
      <c r="L573" s="54" t="str">
        <f t="shared" si="130"/>
        <v>.</v>
      </c>
      <c r="M573" s="58">
        <f t="shared" si="131"/>
        <v>0</v>
      </c>
      <c r="N573" s="124">
        <f t="shared" si="138"/>
        <v>0</v>
      </c>
      <c r="O573" s="120">
        <f t="shared" si="140"/>
        <v>0</v>
      </c>
      <c r="P573" s="42"/>
      <c r="Q573" s="42">
        <f t="shared" si="139"/>
        <v>0</v>
      </c>
      <c r="R573" s="135">
        <f t="shared" si="133"/>
        <v>0</v>
      </c>
      <c r="S573" s="135">
        <f t="shared" si="134"/>
        <v>0</v>
      </c>
      <c r="T573" s="121">
        <f t="shared" si="141"/>
        <v>0</v>
      </c>
      <c r="U573" s="132">
        <f t="shared" si="135"/>
        <v>0</v>
      </c>
      <c r="V573" s="121">
        <f t="shared" si="137"/>
        <v>0</v>
      </c>
      <c r="W573" s="47"/>
      <c r="X573" s="125">
        <f t="shared" si="142"/>
        <v>0</v>
      </c>
      <c r="Y573" s="125">
        <f t="shared" si="136"/>
        <v>0</v>
      </c>
      <c r="Z573" s="153">
        <f t="shared" si="129"/>
        <v>0</v>
      </c>
      <c r="AA573" s="109"/>
    </row>
    <row r="574" spans="2:27" x14ac:dyDescent="0.25">
      <c r="B574" s="47"/>
      <c r="C574" s="51">
        <v>566</v>
      </c>
      <c r="D574" s="51">
        <v>31</v>
      </c>
      <c r="E574" s="51"/>
      <c r="F574" s="53">
        <v>1.52</v>
      </c>
      <c r="G574" s="44">
        <f t="shared" si="132"/>
        <v>3.2199999999999998</v>
      </c>
      <c r="K574" s="40">
        <v>42583</v>
      </c>
      <c r="L574" s="54" t="str">
        <f t="shared" si="130"/>
        <v>.</v>
      </c>
      <c r="M574" s="58">
        <f t="shared" si="131"/>
        <v>0</v>
      </c>
      <c r="N574" s="124">
        <f t="shared" si="138"/>
        <v>0</v>
      </c>
      <c r="O574" s="120">
        <f t="shared" si="140"/>
        <v>0</v>
      </c>
      <c r="P574" s="42"/>
      <c r="Q574" s="42">
        <f t="shared" si="139"/>
        <v>0</v>
      </c>
      <c r="R574" s="135">
        <f t="shared" si="133"/>
        <v>0</v>
      </c>
      <c r="S574" s="135">
        <f t="shared" si="134"/>
        <v>0</v>
      </c>
      <c r="T574" s="121">
        <f t="shared" si="141"/>
        <v>0</v>
      </c>
      <c r="U574" s="132">
        <f t="shared" si="135"/>
        <v>0</v>
      </c>
      <c r="V574" s="121">
        <f t="shared" si="137"/>
        <v>0</v>
      </c>
      <c r="W574" s="47"/>
      <c r="X574" s="125">
        <f t="shared" si="142"/>
        <v>0</v>
      </c>
      <c r="Y574" s="125">
        <f t="shared" si="136"/>
        <v>0</v>
      </c>
      <c r="Z574" s="153">
        <f t="shared" si="129"/>
        <v>0</v>
      </c>
      <c r="AA574" s="109"/>
    </row>
    <row r="575" spans="2:27" x14ac:dyDescent="0.25">
      <c r="B575" s="47"/>
      <c r="C575" s="51">
        <v>567</v>
      </c>
      <c r="D575" s="51">
        <v>30</v>
      </c>
      <c r="E575" s="51"/>
      <c r="F575" s="53">
        <v>1.5</v>
      </c>
      <c r="G575" s="44">
        <f t="shared" si="132"/>
        <v>3.2</v>
      </c>
      <c r="K575" s="40">
        <v>42614</v>
      </c>
      <c r="L575" s="54" t="str">
        <f t="shared" si="130"/>
        <v>.</v>
      </c>
      <c r="M575" s="58">
        <f t="shared" si="131"/>
        <v>0</v>
      </c>
      <c r="N575" s="124">
        <f t="shared" si="138"/>
        <v>0</v>
      </c>
      <c r="O575" s="120">
        <f t="shared" si="140"/>
        <v>0</v>
      </c>
      <c r="P575" s="42"/>
      <c r="Q575" s="42">
        <f t="shared" si="139"/>
        <v>0</v>
      </c>
      <c r="R575" s="135">
        <f t="shared" si="133"/>
        <v>0</v>
      </c>
      <c r="S575" s="135">
        <f t="shared" si="134"/>
        <v>0</v>
      </c>
      <c r="T575" s="121">
        <f t="shared" ref="T575:T606" si="143">IF(O575&gt;0,$F$4,0)</f>
        <v>0</v>
      </c>
      <c r="U575" s="132">
        <f t="shared" si="135"/>
        <v>0</v>
      </c>
      <c r="V575" s="121">
        <f t="shared" si="137"/>
        <v>0</v>
      </c>
      <c r="W575" s="47"/>
      <c r="X575" s="125">
        <f t="shared" si="142"/>
        <v>0</v>
      </c>
      <c r="Y575" s="125">
        <f t="shared" si="136"/>
        <v>0</v>
      </c>
      <c r="Z575" s="153">
        <f t="shared" si="129"/>
        <v>0</v>
      </c>
      <c r="AA575" s="109"/>
    </row>
    <row r="576" spans="2:27" x14ac:dyDescent="0.25">
      <c r="B576" s="47"/>
      <c r="C576" s="47">
        <v>568</v>
      </c>
      <c r="D576" s="51">
        <v>31</v>
      </c>
      <c r="E576" s="51"/>
      <c r="F576" s="53">
        <v>1.5</v>
      </c>
      <c r="G576" s="44">
        <f t="shared" si="132"/>
        <v>3.2</v>
      </c>
      <c r="K576" s="40">
        <v>42644</v>
      </c>
      <c r="L576" s="54" t="str">
        <f t="shared" si="130"/>
        <v>.</v>
      </c>
      <c r="M576" s="58">
        <f t="shared" si="131"/>
        <v>0</v>
      </c>
      <c r="N576" s="124">
        <f t="shared" si="138"/>
        <v>0</v>
      </c>
      <c r="O576" s="120">
        <f t="shared" si="140"/>
        <v>0</v>
      </c>
      <c r="P576" s="42"/>
      <c r="Q576" s="42">
        <f t="shared" si="139"/>
        <v>0</v>
      </c>
      <c r="R576" s="135">
        <f t="shared" si="133"/>
        <v>0</v>
      </c>
      <c r="S576" s="135">
        <f t="shared" si="134"/>
        <v>0</v>
      </c>
      <c r="T576" s="121">
        <f t="shared" si="143"/>
        <v>0</v>
      </c>
      <c r="U576" s="132">
        <f t="shared" si="135"/>
        <v>0</v>
      </c>
      <c r="V576" s="121">
        <f t="shared" si="137"/>
        <v>0</v>
      </c>
      <c r="W576" s="47"/>
      <c r="X576" s="125">
        <f t="shared" si="142"/>
        <v>0</v>
      </c>
      <c r="Y576" s="125">
        <f t="shared" si="136"/>
        <v>0</v>
      </c>
      <c r="Z576" s="153">
        <f t="shared" si="129"/>
        <v>0</v>
      </c>
      <c r="AA576" s="109"/>
    </row>
    <row r="577" spans="2:27" x14ac:dyDescent="0.25">
      <c r="B577" s="47"/>
      <c r="C577" s="51">
        <v>569</v>
      </c>
      <c r="D577" s="51">
        <v>30</v>
      </c>
      <c r="E577" s="51"/>
      <c r="F577" s="53">
        <v>1.5</v>
      </c>
      <c r="G577" s="44">
        <f t="shared" si="132"/>
        <v>3.2</v>
      </c>
      <c r="K577" s="40">
        <v>42675</v>
      </c>
      <c r="L577" s="54" t="str">
        <f t="shared" si="130"/>
        <v>.</v>
      </c>
      <c r="M577" s="58">
        <f t="shared" si="131"/>
        <v>0</v>
      </c>
      <c r="N577" s="124">
        <f t="shared" si="138"/>
        <v>0</v>
      </c>
      <c r="O577" s="120">
        <f t="shared" si="140"/>
        <v>0</v>
      </c>
      <c r="P577" s="42"/>
      <c r="Q577" s="42">
        <f t="shared" si="139"/>
        <v>0</v>
      </c>
      <c r="R577" s="135">
        <f t="shared" si="133"/>
        <v>0</v>
      </c>
      <c r="S577" s="135">
        <f t="shared" si="134"/>
        <v>0</v>
      </c>
      <c r="T577" s="121">
        <f t="shared" si="143"/>
        <v>0</v>
      </c>
      <c r="U577" s="132">
        <f t="shared" si="135"/>
        <v>0</v>
      </c>
      <c r="V577" s="121">
        <f t="shared" si="137"/>
        <v>0</v>
      </c>
      <c r="W577" s="47"/>
      <c r="X577" s="125">
        <f t="shared" si="142"/>
        <v>0</v>
      </c>
      <c r="Y577" s="125">
        <f t="shared" si="136"/>
        <v>0</v>
      </c>
      <c r="Z577" s="153">
        <f t="shared" si="129"/>
        <v>0</v>
      </c>
      <c r="AA577" s="109"/>
    </row>
    <row r="578" spans="2:27" x14ac:dyDescent="0.25">
      <c r="B578" s="47"/>
      <c r="C578" s="51">
        <v>570</v>
      </c>
      <c r="D578" s="51">
        <v>31</v>
      </c>
      <c r="E578" s="51"/>
      <c r="F578" s="53">
        <v>1.5</v>
      </c>
      <c r="G578" s="44">
        <f t="shared" si="132"/>
        <v>3.2</v>
      </c>
      <c r="I578" s="96">
        <f>SUM(G567:G578)/12</f>
        <v>3.4325000000000006</v>
      </c>
      <c r="K578" s="40">
        <v>42705</v>
      </c>
      <c r="L578" s="54" t="str">
        <f t="shared" si="130"/>
        <v>.</v>
      </c>
      <c r="M578" s="58">
        <f t="shared" si="131"/>
        <v>0</v>
      </c>
      <c r="N578" s="124">
        <f t="shared" si="138"/>
        <v>0</v>
      </c>
      <c r="O578" s="120">
        <f t="shared" si="140"/>
        <v>0</v>
      </c>
      <c r="P578" s="42"/>
      <c r="Q578" s="42">
        <f t="shared" si="139"/>
        <v>0</v>
      </c>
      <c r="R578" s="135">
        <f t="shared" si="133"/>
        <v>0</v>
      </c>
      <c r="S578" s="135">
        <f t="shared" si="134"/>
        <v>0</v>
      </c>
      <c r="T578" s="121">
        <f t="shared" si="143"/>
        <v>0</v>
      </c>
      <c r="U578" s="132">
        <f t="shared" si="135"/>
        <v>0</v>
      </c>
      <c r="V578" s="121">
        <f t="shared" si="137"/>
        <v>0</v>
      </c>
      <c r="W578" s="47"/>
      <c r="X578" s="125">
        <f t="shared" si="142"/>
        <v>0</v>
      </c>
      <c r="Y578" s="125">
        <f t="shared" si="136"/>
        <v>0</v>
      </c>
      <c r="Z578" s="153">
        <f t="shared" si="129"/>
        <v>0</v>
      </c>
      <c r="AA578" s="109"/>
    </row>
    <row r="579" spans="2:27" x14ac:dyDescent="0.25">
      <c r="B579" s="47"/>
      <c r="C579" s="47">
        <v>571</v>
      </c>
      <c r="D579" s="51">
        <v>31</v>
      </c>
      <c r="E579" s="51"/>
      <c r="F579" s="53">
        <v>1.5</v>
      </c>
      <c r="G579" s="44">
        <f t="shared" si="132"/>
        <v>3.2</v>
      </c>
      <c r="H579" s="39">
        <f>H567+1</f>
        <v>2017</v>
      </c>
      <c r="K579" s="40">
        <v>42736</v>
      </c>
      <c r="L579" s="54" t="str">
        <f t="shared" si="130"/>
        <v>.</v>
      </c>
      <c r="M579" s="58">
        <f t="shared" si="131"/>
        <v>0</v>
      </c>
      <c r="N579" s="124">
        <f t="shared" si="138"/>
        <v>0</v>
      </c>
      <c r="O579" s="120">
        <f t="shared" si="140"/>
        <v>0</v>
      </c>
      <c r="P579" s="42"/>
      <c r="Q579" s="42">
        <f t="shared" si="139"/>
        <v>0</v>
      </c>
      <c r="R579" s="135">
        <f t="shared" si="133"/>
        <v>0</v>
      </c>
      <c r="S579" s="135">
        <f t="shared" si="134"/>
        <v>0</v>
      </c>
      <c r="T579" s="121">
        <f t="shared" si="143"/>
        <v>0</v>
      </c>
      <c r="U579" s="132">
        <f t="shared" si="135"/>
        <v>0</v>
      </c>
      <c r="V579" s="121">
        <f t="shared" si="137"/>
        <v>0</v>
      </c>
      <c r="W579" s="47"/>
      <c r="X579" s="125">
        <f t="shared" si="142"/>
        <v>0</v>
      </c>
      <c r="Y579" s="125">
        <f t="shared" si="136"/>
        <v>0</v>
      </c>
      <c r="Z579" s="153">
        <f t="shared" ref="Z579:Z640" si="144">IF(Y579&gt;0,V579,0)</f>
        <v>0</v>
      </c>
      <c r="AA579" s="109"/>
    </row>
    <row r="580" spans="2:27" x14ac:dyDescent="0.25">
      <c r="B580" s="47"/>
      <c r="C580" s="51">
        <v>572</v>
      </c>
      <c r="D580" s="51">
        <v>28.25</v>
      </c>
      <c r="E580" s="51"/>
      <c r="F580" s="53">
        <v>1.5</v>
      </c>
      <c r="G580" s="44">
        <f t="shared" si="132"/>
        <v>3.2</v>
      </c>
      <c r="K580" s="40">
        <v>42767</v>
      </c>
      <c r="L580" s="54" t="str">
        <f t="shared" si="130"/>
        <v>.</v>
      </c>
      <c r="M580" s="58">
        <f t="shared" si="131"/>
        <v>0</v>
      </c>
      <c r="N580" s="124">
        <f t="shared" si="138"/>
        <v>0</v>
      </c>
      <c r="O580" s="120">
        <f t="shared" si="140"/>
        <v>0</v>
      </c>
      <c r="P580" s="42"/>
      <c r="Q580" s="42">
        <f t="shared" si="139"/>
        <v>0</v>
      </c>
      <c r="R580" s="135">
        <f t="shared" si="133"/>
        <v>0</v>
      </c>
      <c r="S580" s="135">
        <f t="shared" si="134"/>
        <v>0</v>
      </c>
      <c r="T580" s="121">
        <f t="shared" si="143"/>
        <v>0</v>
      </c>
      <c r="U580" s="132">
        <f t="shared" si="135"/>
        <v>0</v>
      </c>
      <c r="V580" s="121">
        <f t="shared" si="137"/>
        <v>0</v>
      </c>
      <c r="W580" s="47"/>
      <c r="X580" s="125">
        <f t="shared" si="142"/>
        <v>0</v>
      </c>
      <c r="Y580" s="125">
        <f t="shared" si="136"/>
        <v>0</v>
      </c>
      <c r="Z580" s="153">
        <f t="shared" si="144"/>
        <v>0</v>
      </c>
      <c r="AA580" s="109"/>
    </row>
    <row r="581" spans="2:27" x14ac:dyDescent="0.25">
      <c r="B581" s="47"/>
      <c r="C581" s="51">
        <v>573</v>
      </c>
      <c r="D581" s="51">
        <v>31</v>
      </c>
      <c r="E581" s="51"/>
      <c r="F581" s="53">
        <v>1.5</v>
      </c>
      <c r="G581" s="44">
        <f t="shared" si="132"/>
        <v>3.2</v>
      </c>
      <c r="K581" s="40">
        <v>42795</v>
      </c>
      <c r="L581" s="54" t="str">
        <f t="shared" si="130"/>
        <v>.</v>
      </c>
      <c r="M581" s="58">
        <f t="shared" si="131"/>
        <v>0</v>
      </c>
      <c r="N581" s="124">
        <f t="shared" si="138"/>
        <v>0</v>
      </c>
      <c r="O581" s="120">
        <f t="shared" si="140"/>
        <v>0</v>
      </c>
      <c r="P581" s="42"/>
      <c r="Q581" s="42">
        <f t="shared" si="139"/>
        <v>0</v>
      </c>
      <c r="R581" s="135">
        <f t="shared" si="133"/>
        <v>0</v>
      </c>
      <c r="S581" s="135">
        <f t="shared" si="134"/>
        <v>0</v>
      </c>
      <c r="T581" s="121">
        <f t="shared" si="143"/>
        <v>0</v>
      </c>
      <c r="U581" s="132">
        <f t="shared" si="135"/>
        <v>0</v>
      </c>
      <c r="V581" s="121">
        <f t="shared" si="137"/>
        <v>0</v>
      </c>
      <c r="W581" s="47"/>
      <c r="X581" s="125">
        <f t="shared" si="142"/>
        <v>0</v>
      </c>
      <c r="Y581" s="125">
        <f t="shared" si="136"/>
        <v>0</v>
      </c>
      <c r="Z581" s="153">
        <f t="shared" si="144"/>
        <v>0</v>
      </c>
      <c r="AA581" s="109"/>
    </row>
    <row r="582" spans="2:27" x14ac:dyDescent="0.25">
      <c r="B582" s="47"/>
      <c r="C582" s="47">
        <v>574</v>
      </c>
      <c r="D582" s="51">
        <v>30</v>
      </c>
      <c r="E582" s="51"/>
      <c r="F582" s="53">
        <v>1.5</v>
      </c>
      <c r="G582" s="44">
        <f t="shared" si="132"/>
        <v>3.2</v>
      </c>
      <c r="K582" s="40">
        <v>42826</v>
      </c>
      <c r="L582" s="54" t="str">
        <f t="shared" si="130"/>
        <v>.</v>
      </c>
      <c r="M582" s="58">
        <f t="shared" si="131"/>
        <v>0</v>
      </c>
      <c r="N582" s="124">
        <f t="shared" si="138"/>
        <v>0</v>
      </c>
      <c r="O582" s="120">
        <f t="shared" si="140"/>
        <v>0</v>
      </c>
      <c r="P582" s="42"/>
      <c r="Q582" s="42">
        <f t="shared" si="139"/>
        <v>0</v>
      </c>
      <c r="R582" s="135">
        <f t="shared" si="133"/>
        <v>0</v>
      </c>
      <c r="S582" s="135">
        <f t="shared" si="134"/>
        <v>0</v>
      </c>
      <c r="T582" s="121">
        <f t="shared" si="143"/>
        <v>0</v>
      </c>
      <c r="U582" s="132">
        <f t="shared" si="135"/>
        <v>0</v>
      </c>
      <c r="V582" s="121">
        <f t="shared" si="137"/>
        <v>0</v>
      </c>
      <c r="W582" s="47"/>
      <c r="X582" s="125">
        <f t="shared" si="142"/>
        <v>0</v>
      </c>
      <c r="Y582" s="125">
        <f t="shared" si="136"/>
        <v>0</v>
      </c>
      <c r="Z582" s="153">
        <f t="shared" si="144"/>
        <v>0</v>
      </c>
      <c r="AA582" s="109"/>
    </row>
    <row r="583" spans="2:27" x14ac:dyDescent="0.25">
      <c r="B583" s="47"/>
      <c r="C583" s="51">
        <v>575</v>
      </c>
      <c r="D583" s="51">
        <v>31</v>
      </c>
      <c r="E583" s="51"/>
      <c r="F583" s="53">
        <v>1.5</v>
      </c>
      <c r="G583" s="44">
        <f t="shared" si="132"/>
        <v>3.2</v>
      </c>
      <c r="K583" s="40">
        <v>42856</v>
      </c>
      <c r="L583" s="54" t="str">
        <f t="shared" si="130"/>
        <v>.</v>
      </c>
      <c r="M583" s="58">
        <f t="shared" si="131"/>
        <v>0</v>
      </c>
      <c r="N583" s="124">
        <f t="shared" si="138"/>
        <v>0</v>
      </c>
      <c r="O583" s="120">
        <f t="shared" si="140"/>
        <v>0</v>
      </c>
      <c r="P583" s="42"/>
      <c r="Q583" s="42">
        <f t="shared" si="139"/>
        <v>0</v>
      </c>
      <c r="R583" s="135">
        <f t="shared" si="133"/>
        <v>0</v>
      </c>
      <c r="S583" s="135">
        <f t="shared" si="134"/>
        <v>0</v>
      </c>
      <c r="T583" s="121">
        <f t="shared" si="143"/>
        <v>0</v>
      </c>
      <c r="U583" s="132">
        <f t="shared" si="135"/>
        <v>0</v>
      </c>
      <c r="V583" s="121">
        <f t="shared" si="137"/>
        <v>0</v>
      </c>
      <c r="W583" s="47"/>
      <c r="X583" s="125">
        <f t="shared" si="142"/>
        <v>0</v>
      </c>
      <c r="Y583" s="125">
        <f t="shared" si="136"/>
        <v>0</v>
      </c>
      <c r="Z583" s="153">
        <f t="shared" si="144"/>
        <v>0</v>
      </c>
      <c r="AA583" s="109"/>
    </row>
    <row r="584" spans="2:27" x14ac:dyDescent="0.25">
      <c r="B584" s="47"/>
      <c r="C584" s="51">
        <v>576</v>
      </c>
      <c r="D584" s="51">
        <v>30</v>
      </c>
      <c r="E584" s="51"/>
      <c r="F584" s="53">
        <v>1.5</v>
      </c>
      <c r="G584" s="44">
        <f t="shared" si="132"/>
        <v>3.2</v>
      </c>
      <c r="K584" s="40">
        <v>42887</v>
      </c>
      <c r="L584" s="54" t="str">
        <f t="shared" ref="L584:L640" si="145">IF(J584=1,K584,".")</f>
        <v>.</v>
      </c>
      <c r="M584" s="58">
        <f t="shared" ref="M584:M640" si="146">IF(J584=1,$F$2,0)</f>
        <v>0</v>
      </c>
      <c r="N584" s="124">
        <f t="shared" si="138"/>
        <v>0</v>
      </c>
      <c r="O584" s="120">
        <f t="shared" si="140"/>
        <v>0</v>
      </c>
      <c r="P584" s="115">
        <f>SUM(O573:O584)</f>
        <v>0</v>
      </c>
      <c r="Q584" s="42">
        <f t="shared" si="139"/>
        <v>0</v>
      </c>
      <c r="R584" s="135">
        <f t="shared" si="133"/>
        <v>0</v>
      </c>
      <c r="S584" s="135">
        <f t="shared" si="134"/>
        <v>0</v>
      </c>
      <c r="T584" s="121">
        <f t="shared" si="143"/>
        <v>0</v>
      </c>
      <c r="U584" s="132">
        <f t="shared" si="135"/>
        <v>0</v>
      </c>
      <c r="V584" s="121">
        <f t="shared" si="137"/>
        <v>0</v>
      </c>
      <c r="W584" s="47"/>
      <c r="X584" s="125">
        <f t="shared" si="142"/>
        <v>0</v>
      </c>
      <c r="Y584" s="125">
        <f t="shared" si="136"/>
        <v>0</v>
      </c>
      <c r="Z584" s="153">
        <f t="shared" si="144"/>
        <v>0</v>
      </c>
      <c r="AA584" s="109"/>
    </row>
    <row r="585" spans="2:27" x14ac:dyDescent="0.25">
      <c r="B585" s="47">
        <f>B573+1</f>
        <v>49</v>
      </c>
      <c r="C585" s="47">
        <v>577</v>
      </c>
      <c r="D585" s="51">
        <v>31</v>
      </c>
      <c r="E585" s="51"/>
      <c r="F585" s="53">
        <v>1.5</v>
      </c>
      <c r="G585" s="44">
        <f t="shared" ref="G585:G640" si="147">F585+$G$4</f>
        <v>3.2</v>
      </c>
      <c r="K585" s="40">
        <v>42917</v>
      </c>
      <c r="L585" s="54" t="str">
        <f t="shared" si="145"/>
        <v>.</v>
      </c>
      <c r="M585" s="58">
        <f t="shared" si="146"/>
        <v>0</v>
      </c>
      <c r="N585" s="124">
        <f t="shared" si="138"/>
        <v>0</v>
      </c>
      <c r="O585" s="120">
        <f t="shared" si="140"/>
        <v>0</v>
      </c>
      <c r="P585" s="42"/>
      <c r="Q585" s="42">
        <f t="shared" si="139"/>
        <v>0</v>
      </c>
      <c r="R585" s="135">
        <f t="shared" ref="R585:R640" si="148">V584+O585</f>
        <v>0</v>
      </c>
      <c r="S585" s="135">
        <f t="shared" ref="S585:S640" si="149">IF(R585&gt;0,R585,0)</f>
        <v>0</v>
      </c>
      <c r="T585" s="121">
        <f t="shared" si="143"/>
        <v>0</v>
      </c>
      <c r="U585" s="132">
        <f t="shared" ref="U585:U640" si="150">O585-T585</f>
        <v>0</v>
      </c>
      <c r="V585" s="121">
        <f t="shared" si="137"/>
        <v>0</v>
      </c>
      <c r="W585" s="47"/>
      <c r="X585" s="125">
        <f t="shared" si="142"/>
        <v>0</v>
      </c>
      <c r="Y585" s="125">
        <f t="shared" si="136"/>
        <v>0</v>
      </c>
      <c r="Z585" s="153">
        <f t="shared" si="144"/>
        <v>0</v>
      </c>
      <c r="AA585" s="109"/>
    </row>
    <row r="586" spans="2:27" x14ac:dyDescent="0.25">
      <c r="B586" s="47"/>
      <c r="C586" s="51">
        <v>578</v>
      </c>
      <c r="D586" s="51">
        <v>31</v>
      </c>
      <c r="E586" s="51"/>
      <c r="F586" s="53">
        <v>1.5</v>
      </c>
      <c r="G586" s="44">
        <f t="shared" si="147"/>
        <v>3.2</v>
      </c>
      <c r="K586" s="40">
        <v>42948</v>
      </c>
      <c r="L586" s="54" t="str">
        <f t="shared" si="145"/>
        <v>.</v>
      </c>
      <c r="M586" s="58">
        <f t="shared" si="146"/>
        <v>0</v>
      </c>
      <c r="N586" s="124">
        <f t="shared" si="138"/>
        <v>0</v>
      </c>
      <c r="O586" s="120">
        <f t="shared" si="140"/>
        <v>0</v>
      </c>
      <c r="P586" s="42"/>
      <c r="Q586" s="42">
        <f t="shared" si="139"/>
        <v>0</v>
      </c>
      <c r="R586" s="135">
        <f t="shared" si="148"/>
        <v>0</v>
      </c>
      <c r="S586" s="135">
        <f t="shared" si="149"/>
        <v>0</v>
      </c>
      <c r="T586" s="121">
        <f t="shared" si="143"/>
        <v>0</v>
      </c>
      <c r="U586" s="132">
        <f t="shared" si="150"/>
        <v>0</v>
      </c>
      <c r="V586" s="121">
        <f t="shared" si="137"/>
        <v>0</v>
      </c>
      <c r="W586" s="47"/>
      <c r="X586" s="125">
        <f t="shared" si="142"/>
        <v>0</v>
      </c>
      <c r="Y586" s="125">
        <f t="shared" ref="Y586:Y640" si="151">IF(X586=$X$2,K586,0)</f>
        <v>0</v>
      </c>
      <c r="Z586" s="153">
        <f t="shared" si="144"/>
        <v>0</v>
      </c>
      <c r="AA586" s="109"/>
    </row>
    <row r="587" spans="2:27" x14ac:dyDescent="0.25">
      <c r="B587" s="47"/>
      <c r="C587" s="51">
        <v>579</v>
      </c>
      <c r="D587" s="51">
        <v>30</v>
      </c>
      <c r="E587" s="51"/>
      <c r="F587" s="53">
        <v>1.5</v>
      </c>
      <c r="G587" s="44">
        <f t="shared" si="147"/>
        <v>3.2</v>
      </c>
      <c r="K587" s="40">
        <v>42979</v>
      </c>
      <c r="L587" s="54" t="str">
        <f t="shared" si="145"/>
        <v>.</v>
      </c>
      <c r="M587" s="58">
        <f t="shared" si="146"/>
        <v>0</v>
      </c>
      <c r="N587" s="124">
        <f t="shared" si="138"/>
        <v>0</v>
      </c>
      <c r="O587" s="120">
        <f t="shared" si="140"/>
        <v>0</v>
      </c>
      <c r="P587" s="42"/>
      <c r="Q587" s="42">
        <f t="shared" si="139"/>
        <v>0</v>
      </c>
      <c r="R587" s="135">
        <f t="shared" si="148"/>
        <v>0</v>
      </c>
      <c r="S587" s="135">
        <f t="shared" si="149"/>
        <v>0</v>
      </c>
      <c r="T587" s="121">
        <f t="shared" si="143"/>
        <v>0</v>
      </c>
      <c r="U587" s="132">
        <f t="shared" si="150"/>
        <v>0</v>
      </c>
      <c r="V587" s="121">
        <f t="shared" si="137"/>
        <v>0</v>
      </c>
      <c r="W587" s="47"/>
      <c r="X587" s="125">
        <f t="shared" si="142"/>
        <v>0</v>
      </c>
      <c r="Y587" s="125">
        <f t="shared" si="151"/>
        <v>0</v>
      </c>
      <c r="Z587" s="153">
        <f t="shared" si="144"/>
        <v>0</v>
      </c>
      <c r="AA587" s="109"/>
    </row>
    <row r="588" spans="2:27" x14ac:dyDescent="0.25">
      <c r="B588" s="47"/>
      <c r="C588" s="47">
        <v>580</v>
      </c>
      <c r="D588" s="51">
        <v>31</v>
      </c>
      <c r="E588" s="51"/>
      <c r="F588" s="53">
        <v>1.5</v>
      </c>
      <c r="G588" s="44">
        <f t="shared" si="147"/>
        <v>3.2</v>
      </c>
      <c r="K588" s="40">
        <v>43009</v>
      </c>
      <c r="L588" s="54" t="str">
        <f t="shared" si="145"/>
        <v>.</v>
      </c>
      <c r="M588" s="58">
        <f t="shared" si="146"/>
        <v>0</v>
      </c>
      <c r="N588" s="124">
        <f t="shared" si="138"/>
        <v>0</v>
      </c>
      <c r="O588" s="120">
        <f t="shared" si="140"/>
        <v>0</v>
      </c>
      <c r="P588" s="42"/>
      <c r="Q588" s="42">
        <f t="shared" si="139"/>
        <v>0</v>
      </c>
      <c r="R588" s="135">
        <f t="shared" si="148"/>
        <v>0</v>
      </c>
      <c r="S588" s="135">
        <f t="shared" si="149"/>
        <v>0</v>
      </c>
      <c r="T588" s="121">
        <f t="shared" si="143"/>
        <v>0</v>
      </c>
      <c r="U588" s="132">
        <f t="shared" si="150"/>
        <v>0</v>
      </c>
      <c r="V588" s="121">
        <f t="shared" si="137"/>
        <v>0</v>
      </c>
      <c r="W588" s="47"/>
      <c r="X588" s="125">
        <f t="shared" si="142"/>
        <v>0</v>
      </c>
      <c r="Y588" s="125">
        <f t="shared" si="151"/>
        <v>0</v>
      </c>
      <c r="Z588" s="153">
        <f t="shared" si="144"/>
        <v>0</v>
      </c>
      <c r="AA588" s="109"/>
    </row>
    <row r="589" spans="2:27" x14ac:dyDescent="0.25">
      <c r="B589" s="47"/>
      <c r="C589" s="51">
        <v>581</v>
      </c>
      <c r="D589" s="51">
        <v>30</v>
      </c>
      <c r="E589" s="51"/>
      <c r="F589" s="53">
        <v>1.5</v>
      </c>
      <c r="G589" s="44">
        <f t="shared" si="147"/>
        <v>3.2</v>
      </c>
      <c r="K589" s="40">
        <v>43040</v>
      </c>
      <c r="L589" s="54" t="str">
        <f t="shared" si="145"/>
        <v>.</v>
      </c>
      <c r="M589" s="58">
        <f t="shared" si="146"/>
        <v>0</v>
      </c>
      <c r="N589" s="124">
        <f t="shared" si="138"/>
        <v>0</v>
      </c>
      <c r="O589" s="120">
        <f t="shared" si="140"/>
        <v>0</v>
      </c>
      <c r="P589" s="42"/>
      <c r="Q589" s="42">
        <f t="shared" si="139"/>
        <v>0</v>
      </c>
      <c r="R589" s="135">
        <f t="shared" si="148"/>
        <v>0</v>
      </c>
      <c r="S589" s="135">
        <f t="shared" si="149"/>
        <v>0</v>
      </c>
      <c r="T589" s="121">
        <f t="shared" si="143"/>
        <v>0</v>
      </c>
      <c r="U589" s="132">
        <f t="shared" si="150"/>
        <v>0</v>
      </c>
      <c r="V589" s="121">
        <f t="shared" si="137"/>
        <v>0</v>
      </c>
      <c r="W589" s="47"/>
      <c r="X589" s="125">
        <f t="shared" si="142"/>
        <v>0</v>
      </c>
      <c r="Y589" s="125">
        <f t="shared" si="151"/>
        <v>0</v>
      </c>
      <c r="Z589" s="153">
        <f t="shared" si="144"/>
        <v>0</v>
      </c>
      <c r="AA589" s="109"/>
    </row>
    <row r="590" spans="2:27" x14ac:dyDescent="0.25">
      <c r="B590" s="47"/>
      <c r="C590" s="51">
        <v>582</v>
      </c>
      <c r="D590" s="51">
        <v>31</v>
      </c>
      <c r="E590" s="51"/>
      <c r="F590" s="53">
        <v>1.5</v>
      </c>
      <c r="G590" s="44">
        <f t="shared" si="147"/>
        <v>3.2</v>
      </c>
      <c r="I590" s="96">
        <f>SUM(G579:G590)/12</f>
        <v>3.1999999999999997</v>
      </c>
      <c r="K590" s="40">
        <v>43070</v>
      </c>
      <c r="L590" s="54" t="str">
        <f t="shared" si="145"/>
        <v>.</v>
      </c>
      <c r="M590" s="58">
        <f t="shared" si="146"/>
        <v>0</v>
      </c>
      <c r="N590" s="124">
        <f t="shared" si="138"/>
        <v>0</v>
      </c>
      <c r="O590" s="120">
        <f t="shared" si="140"/>
        <v>0</v>
      </c>
      <c r="P590" s="42"/>
      <c r="Q590" s="42">
        <f t="shared" si="139"/>
        <v>0</v>
      </c>
      <c r="R590" s="135">
        <f t="shared" si="148"/>
        <v>0</v>
      </c>
      <c r="S590" s="135">
        <f t="shared" si="149"/>
        <v>0</v>
      </c>
      <c r="T590" s="121">
        <f t="shared" si="143"/>
        <v>0</v>
      </c>
      <c r="U590" s="132">
        <f t="shared" si="150"/>
        <v>0</v>
      </c>
      <c r="V590" s="121">
        <f t="shared" si="137"/>
        <v>0</v>
      </c>
      <c r="W590" s="47"/>
      <c r="X590" s="125">
        <f t="shared" si="142"/>
        <v>0</v>
      </c>
      <c r="Y590" s="125">
        <f t="shared" si="151"/>
        <v>0</v>
      </c>
      <c r="Z590" s="153">
        <f t="shared" si="144"/>
        <v>0</v>
      </c>
      <c r="AA590" s="109"/>
    </row>
    <row r="591" spans="2:27" x14ac:dyDescent="0.25">
      <c r="B591" s="47"/>
      <c r="C591" s="47">
        <v>583</v>
      </c>
      <c r="D591" s="51">
        <v>31</v>
      </c>
      <c r="E591" s="51"/>
      <c r="F591" s="53">
        <v>1.5</v>
      </c>
      <c r="G591" s="44">
        <f t="shared" si="147"/>
        <v>3.2</v>
      </c>
      <c r="H591" s="39">
        <f>H579+1</f>
        <v>2018</v>
      </c>
      <c r="I591" s="97"/>
      <c r="K591" s="40">
        <v>43101</v>
      </c>
      <c r="L591" s="54" t="str">
        <f t="shared" si="145"/>
        <v>.</v>
      </c>
      <c r="M591" s="58">
        <f t="shared" si="146"/>
        <v>0</v>
      </c>
      <c r="N591" s="124">
        <f t="shared" si="138"/>
        <v>0</v>
      </c>
      <c r="O591" s="120">
        <f t="shared" si="140"/>
        <v>0</v>
      </c>
      <c r="P591" s="42"/>
      <c r="Q591" s="42">
        <f t="shared" si="139"/>
        <v>0</v>
      </c>
      <c r="R591" s="135">
        <f t="shared" si="148"/>
        <v>0</v>
      </c>
      <c r="S591" s="135">
        <f t="shared" si="149"/>
        <v>0</v>
      </c>
      <c r="T591" s="121">
        <f t="shared" si="143"/>
        <v>0</v>
      </c>
      <c r="U591" s="132">
        <f t="shared" si="150"/>
        <v>0</v>
      </c>
      <c r="V591" s="121">
        <f t="shared" ref="V591:V640" si="152">Q591-T591</f>
        <v>0</v>
      </c>
      <c r="W591" s="47"/>
      <c r="X591" s="125">
        <f t="shared" si="142"/>
        <v>0</v>
      </c>
      <c r="Y591" s="125">
        <f t="shared" si="151"/>
        <v>0</v>
      </c>
      <c r="Z591" s="153">
        <f t="shared" si="144"/>
        <v>0</v>
      </c>
      <c r="AA591" s="109"/>
    </row>
    <row r="592" spans="2:27" x14ac:dyDescent="0.25">
      <c r="B592" s="47"/>
      <c r="C592" s="51">
        <v>584</v>
      </c>
      <c r="D592" s="51">
        <v>28.25</v>
      </c>
      <c r="E592" s="51"/>
      <c r="F592" s="53">
        <v>1.5</v>
      </c>
      <c r="G592" s="44">
        <f t="shared" si="147"/>
        <v>3.2</v>
      </c>
      <c r="K592" s="40">
        <v>43132</v>
      </c>
      <c r="L592" s="54" t="str">
        <f t="shared" si="145"/>
        <v>.</v>
      </c>
      <c r="M592" s="58">
        <f t="shared" si="146"/>
        <v>0</v>
      </c>
      <c r="N592" s="124">
        <f t="shared" si="138"/>
        <v>0</v>
      </c>
      <c r="O592" s="120">
        <f t="shared" si="140"/>
        <v>0</v>
      </c>
      <c r="P592" s="42"/>
      <c r="Q592" s="42">
        <f t="shared" si="139"/>
        <v>0</v>
      </c>
      <c r="R592" s="135">
        <f t="shared" si="148"/>
        <v>0</v>
      </c>
      <c r="S592" s="135">
        <f t="shared" si="149"/>
        <v>0</v>
      </c>
      <c r="T592" s="121">
        <f t="shared" si="143"/>
        <v>0</v>
      </c>
      <c r="U592" s="132">
        <f t="shared" si="150"/>
        <v>0</v>
      </c>
      <c r="V592" s="121">
        <f t="shared" si="152"/>
        <v>0</v>
      </c>
      <c r="W592" s="47"/>
      <c r="X592" s="125">
        <f t="shared" si="142"/>
        <v>0</v>
      </c>
      <c r="Y592" s="125">
        <f t="shared" si="151"/>
        <v>0</v>
      </c>
      <c r="Z592" s="153">
        <f t="shared" si="144"/>
        <v>0</v>
      </c>
      <c r="AA592" s="109"/>
    </row>
    <row r="593" spans="2:27" x14ac:dyDescent="0.25">
      <c r="B593" s="47"/>
      <c r="C593" s="51">
        <v>585</v>
      </c>
      <c r="D593" s="51">
        <v>31</v>
      </c>
      <c r="E593" s="51"/>
      <c r="F593" s="53">
        <v>1.5</v>
      </c>
      <c r="G593" s="44">
        <f t="shared" si="147"/>
        <v>3.2</v>
      </c>
      <c r="K593" s="40">
        <v>43160</v>
      </c>
      <c r="L593" s="54" t="str">
        <f t="shared" si="145"/>
        <v>.</v>
      </c>
      <c r="M593" s="58">
        <f t="shared" si="146"/>
        <v>0</v>
      </c>
      <c r="N593" s="124">
        <f t="shared" ref="N593:N640" si="153">IF(V592&gt;0,V592,0)</f>
        <v>0</v>
      </c>
      <c r="O593" s="120">
        <f t="shared" si="140"/>
        <v>0</v>
      </c>
      <c r="P593" s="42"/>
      <c r="Q593" s="42">
        <f t="shared" ref="Q593:Q640" si="154">M593+N593+O593</f>
        <v>0</v>
      </c>
      <c r="R593" s="135">
        <f t="shared" si="148"/>
        <v>0</v>
      </c>
      <c r="S593" s="135">
        <f t="shared" si="149"/>
        <v>0</v>
      </c>
      <c r="T593" s="121">
        <f t="shared" si="143"/>
        <v>0</v>
      </c>
      <c r="U593" s="132">
        <f t="shared" si="150"/>
        <v>0</v>
      </c>
      <c r="V593" s="121">
        <f t="shared" si="152"/>
        <v>0</v>
      </c>
      <c r="W593" s="47"/>
      <c r="X593" s="125">
        <f t="shared" si="142"/>
        <v>0</v>
      </c>
      <c r="Y593" s="125">
        <f t="shared" si="151"/>
        <v>0</v>
      </c>
      <c r="Z593" s="153">
        <f t="shared" si="144"/>
        <v>0</v>
      </c>
      <c r="AA593" s="109"/>
    </row>
    <row r="594" spans="2:27" x14ac:dyDescent="0.25">
      <c r="B594" s="47"/>
      <c r="C594" s="47">
        <v>586</v>
      </c>
      <c r="D594" s="51">
        <v>30</v>
      </c>
      <c r="E594" s="51"/>
      <c r="F594" s="53">
        <v>1.5</v>
      </c>
      <c r="G594" s="44">
        <f t="shared" si="147"/>
        <v>3.2</v>
      </c>
      <c r="K594" s="40">
        <v>43191</v>
      </c>
      <c r="L594" s="54" t="str">
        <f t="shared" si="145"/>
        <v>.</v>
      </c>
      <c r="M594" s="58">
        <f t="shared" si="146"/>
        <v>0</v>
      </c>
      <c r="N594" s="124">
        <f t="shared" si="153"/>
        <v>0</v>
      </c>
      <c r="O594" s="120">
        <f t="shared" si="140"/>
        <v>0</v>
      </c>
      <c r="P594" s="42"/>
      <c r="Q594" s="42">
        <f t="shared" si="154"/>
        <v>0</v>
      </c>
      <c r="R594" s="135">
        <f t="shared" si="148"/>
        <v>0</v>
      </c>
      <c r="S594" s="135">
        <f t="shared" si="149"/>
        <v>0</v>
      </c>
      <c r="T594" s="121">
        <f t="shared" si="143"/>
        <v>0</v>
      </c>
      <c r="U594" s="132">
        <f t="shared" si="150"/>
        <v>0</v>
      </c>
      <c r="V594" s="121">
        <f t="shared" si="152"/>
        <v>0</v>
      </c>
      <c r="W594" s="47"/>
      <c r="X594" s="125">
        <f t="shared" si="142"/>
        <v>0</v>
      </c>
      <c r="Y594" s="125">
        <f t="shared" si="151"/>
        <v>0</v>
      </c>
      <c r="Z594" s="153">
        <f t="shared" si="144"/>
        <v>0</v>
      </c>
      <c r="AA594" s="109"/>
    </row>
    <row r="595" spans="2:27" x14ac:dyDescent="0.25">
      <c r="B595" s="47"/>
      <c r="C595" s="51">
        <v>587</v>
      </c>
      <c r="D595" s="51">
        <v>31</v>
      </c>
      <c r="E595" s="51"/>
      <c r="F595" s="53">
        <v>1.5</v>
      </c>
      <c r="G595" s="44">
        <f t="shared" si="147"/>
        <v>3.2</v>
      </c>
      <c r="K595" s="40">
        <v>43221</v>
      </c>
      <c r="L595" s="54" t="str">
        <f t="shared" si="145"/>
        <v>.</v>
      </c>
      <c r="M595" s="58">
        <f t="shared" si="146"/>
        <v>0</v>
      </c>
      <c r="N595" s="124">
        <f t="shared" si="153"/>
        <v>0</v>
      </c>
      <c r="O595" s="120">
        <f t="shared" si="140"/>
        <v>0</v>
      </c>
      <c r="P595" s="42"/>
      <c r="Q595" s="42">
        <f t="shared" si="154"/>
        <v>0</v>
      </c>
      <c r="R595" s="135">
        <f t="shared" si="148"/>
        <v>0</v>
      </c>
      <c r="S595" s="135">
        <f t="shared" si="149"/>
        <v>0</v>
      </c>
      <c r="T595" s="121">
        <f t="shared" si="143"/>
        <v>0</v>
      </c>
      <c r="U595" s="132">
        <f t="shared" si="150"/>
        <v>0</v>
      </c>
      <c r="V595" s="121">
        <f t="shared" si="152"/>
        <v>0</v>
      </c>
      <c r="W595" s="47"/>
      <c r="X595" s="125">
        <f t="shared" si="142"/>
        <v>0</v>
      </c>
      <c r="Y595" s="125">
        <f t="shared" si="151"/>
        <v>0</v>
      </c>
      <c r="Z595" s="153">
        <f t="shared" si="144"/>
        <v>0</v>
      </c>
      <c r="AA595" s="109"/>
    </row>
    <row r="596" spans="2:27" x14ac:dyDescent="0.25">
      <c r="B596" s="47"/>
      <c r="C596" s="51">
        <v>588</v>
      </c>
      <c r="D596" s="51">
        <v>30</v>
      </c>
      <c r="E596" s="51"/>
      <c r="F596" s="53">
        <v>1.5</v>
      </c>
      <c r="G596" s="44">
        <f t="shared" si="147"/>
        <v>3.2</v>
      </c>
      <c r="K596" s="40">
        <v>43252</v>
      </c>
      <c r="L596" s="54" t="str">
        <f t="shared" si="145"/>
        <v>.</v>
      </c>
      <c r="M596" s="58">
        <f t="shared" si="146"/>
        <v>0</v>
      </c>
      <c r="N596" s="124">
        <f t="shared" si="153"/>
        <v>0</v>
      </c>
      <c r="O596" s="120">
        <f t="shared" si="140"/>
        <v>0</v>
      </c>
      <c r="P596" s="115">
        <f>SUM(O585:O596)</f>
        <v>0</v>
      </c>
      <c r="Q596" s="42">
        <f t="shared" si="154"/>
        <v>0</v>
      </c>
      <c r="R596" s="135">
        <f t="shared" si="148"/>
        <v>0</v>
      </c>
      <c r="S596" s="135">
        <f t="shared" si="149"/>
        <v>0</v>
      </c>
      <c r="T596" s="121">
        <f t="shared" si="143"/>
        <v>0</v>
      </c>
      <c r="U596" s="132">
        <f t="shared" si="150"/>
        <v>0</v>
      </c>
      <c r="V596" s="121">
        <f t="shared" si="152"/>
        <v>0</v>
      </c>
      <c r="W596" s="47"/>
      <c r="X596" s="125">
        <f t="shared" si="142"/>
        <v>0</v>
      </c>
      <c r="Y596" s="125">
        <f t="shared" si="151"/>
        <v>0</v>
      </c>
      <c r="Z596" s="153">
        <f t="shared" si="144"/>
        <v>0</v>
      </c>
      <c r="AA596" s="109"/>
    </row>
    <row r="597" spans="2:27" x14ac:dyDescent="0.25">
      <c r="B597" s="47">
        <f>B585+1</f>
        <v>50</v>
      </c>
      <c r="C597" s="47">
        <v>589</v>
      </c>
      <c r="D597" s="51">
        <v>31</v>
      </c>
      <c r="E597" s="51"/>
      <c r="F597" s="53">
        <v>1.5</v>
      </c>
      <c r="G597" s="44">
        <f t="shared" si="147"/>
        <v>3.2</v>
      </c>
      <c r="K597" s="40">
        <v>43282</v>
      </c>
      <c r="L597" s="54" t="str">
        <f t="shared" si="145"/>
        <v>.</v>
      </c>
      <c r="M597" s="58">
        <f t="shared" si="146"/>
        <v>0</v>
      </c>
      <c r="N597" s="124">
        <f t="shared" si="153"/>
        <v>0</v>
      </c>
      <c r="O597" s="120">
        <f t="shared" si="140"/>
        <v>0</v>
      </c>
      <c r="P597" s="42"/>
      <c r="Q597" s="42">
        <f t="shared" si="154"/>
        <v>0</v>
      </c>
      <c r="R597" s="135">
        <f t="shared" si="148"/>
        <v>0</v>
      </c>
      <c r="S597" s="135">
        <f t="shared" si="149"/>
        <v>0</v>
      </c>
      <c r="T597" s="121">
        <f t="shared" si="143"/>
        <v>0</v>
      </c>
      <c r="U597" s="132">
        <f t="shared" si="150"/>
        <v>0</v>
      </c>
      <c r="V597" s="121">
        <f t="shared" si="152"/>
        <v>0</v>
      </c>
      <c r="W597" s="47"/>
      <c r="X597" s="125">
        <f t="shared" si="142"/>
        <v>0</v>
      </c>
      <c r="Y597" s="125">
        <f t="shared" si="151"/>
        <v>0</v>
      </c>
      <c r="Z597" s="153">
        <f t="shared" si="144"/>
        <v>0</v>
      </c>
      <c r="AA597" s="109"/>
    </row>
    <row r="598" spans="2:27" x14ac:dyDescent="0.25">
      <c r="B598" s="47"/>
      <c r="C598" s="51">
        <v>590</v>
      </c>
      <c r="D598" s="51">
        <v>31</v>
      </c>
      <c r="E598" s="51"/>
      <c r="F598" s="53">
        <v>1.5</v>
      </c>
      <c r="G598" s="44">
        <f t="shared" si="147"/>
        <v>3.2</v>
      </c>
      <c r="K598" s="40">
        <v>43313</v>
      </c>
      <c r="L598" s="54" t="str">
        <f t="shared" si="145"/>
        <v>.</v>
      </c>
      <c r="M598" s="58">
        <f t="shared" si="146"/>
        <v>0</v>
      </c>
      <c r="N598" s="124">
        <f t="shared" si="153"/>
        <v>0</v>
      </c>
      <c r="O598" s="120">
        <f t="shared" si="140"/>
        <v>0</v>
      </c>
      <c r="P598" s="42"/>
      <c r="Q598" s="42">
        <f t="shared" si="154"/>
        <v>0</v>
      </c>
      <c r="R598" s="135">
        <f t="shared" si="148"/>
        <v>0</v>
      </c>
      <c r="S598" s="135">
        <f t="shared" si="149"/>
        <v>0</v>
      </c>
      <c r="T598" s="121">
        <f t="shared" si="143"/>
        <v>0</v>
      </c>
      <c r="U598" s="132">
        <f t="shared" si="150"/>
        <v>0</v>
      </c>
      <c r="V598" s="121">
        <f t="shared" si="152"/>
        <v>0</v>
      </c>
      <c r="W598" s="47"/>
      <c r="X598" s="125">
        <f t="shared" si="142"/>
        <v>0</v>
      </c>
      <c r="Y598" s="125">
        <f t="shared" si="151"/>
        <v>0</v>
      </c>
      <c r="Z598" s="153">
        <f t="shared" si="144"/>
        <v>0</v>
      </c>
      <c r="AA598" s="109"/>
    </row>
    <row r="599" spans="2:27" x14ac:dyDescent="0.25">
      <c r="B599" s="47"/>
      <c r="C599" s="51">
        <v>591</v>
      </c>
      <c r="D599" s="51">
        <v>30</v>
      </c>
      <c r="E599" s="51"/>
      <c r="F599" s="53">
        <v>1.5</v>
      </c>
      <c r="G599" s="44">
        <f t="shared" si="147"/>
        <v>3.2</v>
      </c>
      <c r="K599" s="40">
        <v>43344</v>
      </c>
      <c r="L599" s="54" t="str">
        <f t="shared" si="145"/>
        <v>.</v>
      </c>
      <c r="M599" s="58">
        <f t="shared" si="146"/>
        <v>0</v>
      </c>
      <c r="N599" s="124">
        <f t="shared" si="153"/>
        <v>0</v>
      </c>
      <c r="O599" s="120">
        <f t="shared" si="140"/>
        <v>0</v>
      </c>
      <c r="P599" s="42"/>
      <c r="Q599" s="42">
        <f t="shared" si="154"/>
        <v>0</v>
      </c>
      <c r="R599" s="135">
        <f t="shared" si="148"/>
        <v>0</v>
      </c>
      <c r="S599" s="135">
        <f t="shared" si="149"/>
        <v>0</v>
      </c>
      <c r="T599" s="121">
        <f t="shared" si="143"/>
        <v>0</v>
      </c>
      <c r="U599" s="132">
        <f t="shared" si="150"/>
        <v>0</v>
      </c>
      <c r="V599" s="121">
        <f t="shared" si="152"/>
        <v>0</v>
      </c>
      <c r="W599" s="47"/>
      <c r="X599" s="125">
        <f t="shared" si="142"/>
        <v>0</v>
      </c>
      <c r="Y599" s="125">
        <f t="shared" si="151"/>
        <v>0</v>
      </c>
      <c r="Z599" s="153">
        <f t="shared" si="144"/>
        <v>0</v>
      </c>
      <c r="AA599" s="109"/>
    </row>
    <row r="600" spans="2:27" x14ac:dyDescent="0.25">
      <c r="B600" s="47"/>
      <c r="C600" s="47">
        <v>592</v>
      </c>
      <c r="D600" s="51">
        <v>31</v>
      </c>
      <c r="E600" s="51"/>
      <c r="F600" s="53">
        <v>1.5</v>
      </c>
      <c r="G600" s="44">
        <f t="shared" si="147"/>
        <v>3.2</v>
      </c>
      <c r="K600" s="40">
        <v>43374</v>
      </c>
      <c r="L600" s="54" t="str">
        <f t="shared" si="145"/>
        <v>.</v>
      </c>
      <c r="M600" s="58">
        <f t="shared" si="146"/>
        <v>0</v>
      </c>
      <c r="N600" s="124">
        <f t="shared" si="153"/>
        <v>0</v>
      </c>
      <c r="O600" s="120">
        <f t="shared" si="140"/>
        <v>0</v>
      </c>
      <c r="P600" s="42"/>
      <c r="Q600" s="42">
        <f t="shared" si="154"/>
        <v>0</v>
      </c>
      <c r="R600" s="135">
        <f t="shared" si="148"/>
        <v>0</v>
      </c>
      <c r="S600" s="135">
        <f t="shared" si="149"/>
        <v>0</v>
      </c>
      <c r="T600" s="121">
        <f t="shared" si="143"/>
        <v>0</v>
      </c>
      <c r="U600" s="132">
        <f t="shared" si="150"/>
        <v>0</v>
      </c>
      <c r="V600" s="121">
        <f t="shared" si="152"/>
        <v>0</v>
      </c>
      <c r="W600" s="47"/>
      <c r="X600" s="125">
        <f t="shared" si="142"/>
        <v>0</v>
      </c>
      <c r="Y600" s="125">
        <f t="shared" si="151"/>
        <v>0</v>
      </c>
      <c r="Z600" s="153">
        <f t="shared" si="144"/>
        <v>0</v>
      </c>
      <c r="AA600" s="109"/>
    </row>
    <row r="601" spans="2:27" x14ac:dyDescent="0.25">
      <c r="B601" s="47"/>
      <c r="C601" s="51">
        <v>593</v>
      </c>
      <c r="D601" s="51">
        <v>30</v>
      </c>
      <c r="E601" s="51"/>
      <c r="F601" s="53">
        <v>1.5</v>
      </c>
      <c r="G601" s="44">
        <f t="shared" si="147"/>
        <v>3.2</v>
      </c>
      <c r="K601" s="40">
        <v>43405</v>
      </c>
      <c r="L601" s="54" t="str">
        <f t="shared" si="145"/>
        <v>.</v>
      </c>
      <c r="M601" s="58">
        <f t="shared" si="146"/>
        <v>0</v>
      </c>
      <c r="N601" s="124">
        <f t="shared" si="153"/>
        <v>0</v>
      </c>
      <c r="O601" s="120">
        <f t="shared" si="140"/>
        <v>0</v>
      </c>
      <c r="P601" s="42"/>
      <c r="Q601" s="42">
        <f t="shared" si="154"/>
        <v>0</v>
      </c>
      <c r="R601" s="135">
        <f t="shared" si="148"/>
        <v>0</v>
      </c>
      <c r="S601" s="135">
        <f t="shared" si="149"/>
        <v>0</v>
      </c>
      <c r="T601" s="121">
        <f t="shared" si="143"/>
        <v>0</v>
      </c>
      <c r="U601" s="132">
        <f t="shared" si="150"/>
        <v>0</v>
      </c>
      <c r="V601" s="121">
        <f t="shared" si="152"/>
        <v>0</v>
      </c>
      <c r="W601" s="47"/>
      <c r="X601" s="125">
        <f t="shared" si="142"/>
        <v>0</v>
      </c>
      <c r="Y601" s="125">
        <f t="shared" si="151"/>
        <v>0</v>
      </c>
      <c r="Z601" s="153">
        <f t="shared" si="144"/>
        <v>0</v>
      </c>
      <c r="AA601" s="109"/>
    </row>
    <row r="602" spans="2:27" x14ac:dyDescent="0.25">
      <c r="B602" s="47"/>
      <c r="C602" s="51">
        <v>594</v>
      </c>
      <c r="D602" s="51">
        <v>31</v>
      </c>
      <c r="E602" s="51"/>
      <c r="F602" s="53">
        <v>1.5</v>
      </c>
      <c r="G602" s="44">
        <f t="shared" si="147"/>
        <v>3.2</v>
      </c>
      <c r="I602" s="96">
        <f>SUM(G591:G602)/12</f>
        <v>3.1999999999999997</v>
      </c>
      <c r="K602" s="40">
        <v>43435</v>
      </c>
      <c r="L602" s="54" t="str">
        <f t="shared" si="145"/>
        <v>.</v>
      </c>
      <c r="M602" s="58">
        <f t="shared" si="146"/>
        <v>0</v>
      </c>
      <c r="N602" s="124">
        <f t="shared" si="153"/>
        <v>0</v>
      </c>
      <c r="O602" s="120">
        <f t="shared" si="140"/>
        <v>0</v>
      </c>
      <c r="P602" s="42"/>
      <c r="Q602" s="42">
        <f t="shared" si="154"/>
        <v>0</v>
      </c>
      <c r="R602" s="135">
        <f t="shared" si="148"/>
        <v>0</v>
      </c>
      <c r="S602" s="135">
        <f t="shared" si="149"/>
        <v>0</v>
      </c>
      <c r="T602" s="121">
        <f t="shared" si="143"/>
        <v>0</v>
      </c>
      <c r="U602" s="132">
        <f t="shared" si="150"/>
        <v>0</v>
      </c>
      <c r="V602" s="121">
        <f t="shared" si="152"/>
        <v>0</v>
      </c>
      <c r="W602" s="47"/>
      <c r="X602" s="125">
        <f t="shared" si="142"/>
        <v>0</v>
      </c>
      <c r="Y602" s="125">
        <f t="shared" si="151"/>
        <v>0</v>
      </c>
      <c r="Z602" s="153">
        <f t="shared" si="144"/>
        <v>0</v>
      </c>
      <c r="AA602" s="109"/>
    </row>
    <row r="603" spans="2:27" x14ac:dyDescent="0.25">
      <c r="B603" s="47"/>
      <c r="C603" s="47">
        <v>595</v>
      </c>
      <c r="D603" s="51">
        <v>31</v>
      </c>
      <c r="E603" s="51"/>
      <c r="F603" s="53">
        <v>1.5</v>
      </c>
      <c r="G603" s="44">
        <f t="shared" si="147"/>
        <v>3.2</v>
      </c>
      <c r="H603" s="39">
        <f>H591+1</f>
        <v>2019</v>
      </c>
      <c r="K603" s="40">
        <v>43466</v>
      </c>
      <c r="L603" s="54" t="str">
        <f t="shared" si="145"/>
        <v>.</v>
      </c>
      <c r="M603" s="58">
        <f t="shared" si="146"/>
        <v>0</v>
      </c>
      <c r="N603" s="124">
        <f t="shared" si="153"/>
        <v>0</v>
      </c>
      <c r="O603" s="120">
        <f t="shared" si="140"/>
        <v>0</v>
      </c>
      <c r="P603" s="42"/>
      <c r="Q603" s="42">
        <f t="shared" si="154"/>
        <v>0</v>
      </c>
      <c r="R603" s="135">
        <f t="shared" si="148"/>
        <v>0</v>
      </c>
      <c r="S603" s="135">
        <f t="shared" si="149"/>
        <v>0</v>
      </c>
      <c r="T603" s="121">
        <f t="shared" si="143"/>
        <v>0</v>
      </c>
      <c r="U603" s="132">
        <f t="shared" si="150"/>
        <v>0</v>
      </c>
      <c r="V603" s="121">
        <f t="shared" si="152"/>
        <v>0</v>
      </c>
      <c r="W603" s="47"/>
      <c r="X603" s="125">
        <f t="shared" si="142"/>
        <v>0</v>
      </c>
      <c r="Y603" s="125">
        <f t="shared" si="151"/>
        <v>0</v>
      </c>
      <c r="Z603" s="153">
        <f t="shared" si="144"/>
        <v>0</v>
      </c>
      <c r="AA603" s="109"/>
    </row>
    <row r="604" spans="2:27" x14ac:dyDescent="0.25">
      <c r="B604" s="47"/>
      <c r="C604" s="51">
        <v>596</v>
      </c>
      <c r="D604" s="51">
        <v>28.25</v>
      </c>
      <c r="E604" s="51"/>
      <c r="F604" s="53">
        <v>1.5</v>
      </c>
      <c r="G604" s="44">
        <f t="shared" si="147"/>
        <v>3.2</v>
      </c>
      <c r="K604" s="40">
        <v>43497</v>
      </c>
      <c r="L604" s="54" t="str">
        <f t="shared" si="145"/>
        <v>.</v>
      </c>
      <c r="M604" s="58">
        <f t="shared" si="146"/>
        <v>0</v>
      </c>
      <c r="N604" s="124">
        <f t="shared" si="153"/>
        <v>0</v>
      </c>
      <c r="O604" s="120">
        <f t="shared" si="140"/>
        <v>0</v>
      </c>
      <c r="P604" s="42"/>
      <c r="Q604" s="42">
        <f t="shared" si="154"/>
        <v>0</v>
      </c>
      <c r="R604" s="135">
        <f t="shared" si="148"/>
        <v>0</v>
      </c>
      <c r="S604" s="135">
        <f t="shared" si="149"/>
        <v>0</v>
      </c>
      <c r="T604" s="121">
        <f t="shared" si="143"/>
        <v>0</v>
      </c>
      <c r="U604" s="132">
        <f t="shared" si="150"/>
        <v>0</v>
      </c>
      <c r="V604" s="121">
        <f t="shared" si="152"/>
        <v>0</v>
      </c>
      <c r="W604" s="47"/>
      <c r="X604" s="125">
        <f t="shared" si="142"/>
        <v>0</v>
      </c>
      <c r="Y604" s="125">
        <f t="shared" si="151"/>
        <v>0</v>
      </c>
      <c r="Z604" s="153">
        <f t="shared" si="144"/>
        <v>0</v>
      </c>
      <c r="AA604" s="109"/>
    </row>
    <row r="605" spans="2:27" x14ac:dyDescent="0.25">
      <c r="B605" s="47"/>
      <c r="C605" s="51">
        <v>597</v>
      </c>
      <c r="D605" s="51">
        <v>31</v>
      </c>
      <c r="E605" s="51"/>
      <c r="F605" s="53">
        <v>1.5</v>
      </c>
      <c r="G605" s="44">
        <f t="shared" si="147"/>
        <v>3.2</v>
      </c>
      <c r="K605" s="40">
        <v>43525</v>
      </c>
      <c r="L605" s="54" t="str">
        <f t="shared" si="145"/>
        <v>.</v>
      </c>
      <c r="M605" s="58">
        <f t="shared" si="146"/>
        <v>0</v>
      </c>
      <c r="N605" s="124">
        <f t="shared" si="153"/>
        <v>0</v>
      </c>
      <c r="O605" s="120">
        <f t="shared" si="140"/>
        <v>0</v>
      </c>
      <c r="P605" s="42"/>
      <c r="Q605" s="42">
        <f t="shared" si="154"/>
        <v>0</v>
      </c>
      <c r="R605" s="135">
        <f t="shared" si="148"/>
        <v>0</v>
      </c>
      <c r="S605" s="135">
        <f t="shared" si="149"/>
        <v>0</v>
      </c>
      <c r="T605" s="121">
        <f t="shared" si="143"/>
        <v>0</v>
      </c>
      <c r="U605" s="132">
        <f t="shared" si="150"/>
        <v>0</v>
      </c>
      <c r="V605" s="121">
        <f t="shared" si="152"/>
        <v>0</v>
      </c>
      <c r="W605" s="47"/>
      <c r="X605" s="125">
        <f t="shared" si="142"/>
        <v>0</v>
      </c>
      <c r="Y605" s="125">
        <f t="shared" si="151"/>
        <v>0</v>
      </c>
      <c r="Z605" s="153">
        <f t="shared" si="144"/>
        <v>0</v>
      </c>
      <c r="AA605" s="109"/>
    </row>
    <row r="606" spans="2:27" x14ac:dyDescent="0.25">
      <c r="B606" s="47"/>
      <c r="C606" s="47">
        <v>598</v>
      </c>
      <c r="D606" s="51">
        <v>30</v>
      </c>
      <c r="E606" s="51"/>
      <c r="F606" s="53">
        <v>1.5</v>
      </c>
      <c r="G606" s="44">
        <f t="shared" si="147"/>
        <v>3.2</v>
      </c>
      <c r="K606" s="40">
        <v>43556</v>
      </c>
      <c r="L606" s="54" t="str">
        <f t="shared" si="145"/>
        <v>.</v>
      </c>
      <c r="M606" s="58">
        <f t="shared" si="146"/>
        <v>0</v>
      </c>
      <c r="N606" s="124">
        <f t="shared" si="153"/>
        <v>0</v>
      </c>
      <c r="O606" s="120">
        <f t="shared" si="140"/>
        <v>0</v>
      </c>
      <c r="P606" s="42"/>
      <c r="Q606" s="42">
        <f t="shared" si="154"/>
        <v>0</v>
      </c>
      <c r="R606" s="135">
        <f t="shared" si="148"/>
        <v>0</v>
      </c>
      <c r="S606" s="135">
        <f t="shared" si="149"/>
        <v>0</v>
      </c>
      <c r="T606" s="121">
        <f t="shared" si="143"/>
        <v>0</v>
      </c>
      <c r="U606" s="132">
        <f t="shared" si="150"/>
        <v>0</v>
      </c>
      <c r="V606" s="121">
        <f t="shared" si="152"/>
        <v>0</v>
      </c>
      <c r="W606" s="47"/>
      <c r="X606" s="125">
        <f t="shared" si="142"/>
        <v>0</v>
      </c>
      <c r="Y606" s="125">
        <f t="shared" si="151"/>
        <v>0</v>
      </c>
      <c r="Z606" s="153">
        <f t="shared" si="144"/>
        <v>0</v>
      </c>
      <c r="AA606" s="109"/>
    </row>
    <row r="607" spans="2:27" x14ac:dyDescent="0.25">
      <c r="B607" s="47"/>
      <c r="C607" s="51">
        <v>599</v>
      </c>
      <c r="D607" s="51">
        <v>31</v>
      </c>
      <c r="E607" s="51"/>
      <c r="F607" s="53">
        <v>1.5</v>
      </c>
      <c r="G607" s="44">
        <f t="shared" si="147"/>
        <v>3.2</v>
      </c>
      <c r="K607" s="40">
        <v>43586</v>
      </c>
      <c r="L607" s="54" t="str">
        <f t="shared" si="145"/>
        <v>.</v>
      </c>
      <c r="M607" s="58">
        <f t="shared" si="146"/>
        <v>0</v>
      </c>
      <c r="N607" s="124">
        <f t="shared" si="153"/>
        <v>0</v>
      </c>
      <c r="O607" s="120">
        <f t="shared" ref="O607:O641" si="155">IF(M607+N607&gt;0,(M607+N607)*G607/100/365*D607,0)</f>
        <v>0</v>
      </c>
      <c r="P607" s="42"/>
      <c r="Q607" s="42">
        <f t="shared" si="154"/>
        <v>0</v>
      </c>
      <c r="R607" s="135">
        <f t="shared" si="148"/>
        <v>0</v>
      </c>
      <c r="S607" s="135">
        <f t="shared" si="149"/>
        <v>0</v>
      </c>
      <c r="T607" s="121">
        <f t="shared" ref="T607:T640" si="156">IF(O607&gt;0,$F$4,0)</f>
        <v>0</v>
      </c>
      <c r="U607" s="132">
        <f t="shared" si="150"/>
        <v>0</v>
      </c>
      <c r="V607" s="121">
        <f t="shared" si="152"/>
        <v>0</v>
      </c>
      <c r="W607" s="47"/>
      <c r="X607" s="125">
        <f t="shared" si="142"/>
        <v>0</v>
      </c>
      <c r="Y607" s="125">
        <f t="shared" si="151"/>
        <v>0</v>
      </c>
      <c r="Z607" s="153">
        <f t="shared" si="144"/>
        <v>0</v>
      </c>
      <c r="AA607" s="109"/>
    </row>
    <row r="608" spans="2:27" x14ac:dyDescent="0.25">
      <c r="B608" s="47"/>
      <c r="C608" s="51">
        <v>600</v>
      </c>
      <c r="D608" s="51">
        <v>30</v>
      </c>
      <c r="E608" s="51"/>
      <c r="F608" s="53">
        <v>1.28</v>
      </c>
      <c r="G608" s="44">
        <f t="shared" si="147"/>
        <v>2.98</v>
      </c>
      <c r="K608" s="40">
        <v>43617</v>
      </c>
      <c r="L608" s="54" t="str">
        <f t="shared" si="145"/>
        <v>.</v>
      </c>
      <c r="M608" s="58">
        <f t="shared" si="146"/>
        <v>0</v>
      </c>
      <c r="N608" s="124">
        <f t="shared" si="153"/>
        <v>0</v>
      </c>
      <c r="O608" s="120">
        <f t="shared" si="155"/>
        <v>0</v>
      </c>
      <c r="P608" s="115">
        <f>SUM(O597:O608)</f>
        <v>0</v>
      </c>
      <c r="Q608" s="42">
        <f t="shared" si="154"/>
        <v>0</v>
      </c>
      <c r="R608" s="135">
        <f t="shared" si="148"/>
        <v>0</v>
      </c>
      <c r="S608" s="135">
        <f t="shared" si="149"/>
        <v>0</v>
      </c>
      <c r="T608" s="121">
        <f t="shared" si="156"/>
        <v>0</v>
      </c>
      <c r="U608" s="132">
        <f t="shared" si="150"/>
        <v>0</v>
      </c>
      <c r="V608" s="121">
        <f t="shared" si="152"/>
        <v>0</v>
      </c>
      <c r="W608" s="47"/>
      <c r="X608" s="125">
        <f t="shared" ref="X608:X640" si="157">IF(V608&gt;0,X607+1,0)</f>
        <v>0</v>
      </c>
      <c r="Y608" s="125">
        <f t="shared" si="151"/>
        <v>0</v>
      </c>
      <c r="Z608" s="153">
        <f t="shared" si="144"/>
        <v>0</v>
      </c>
      <c r="AA608" s="109"/>
    </row>
    <row r="609" spans="2:27" x14ac:dyDescent="0.25">
      <c r="B609" s="47">
        <f>B597+1</f>
        <v>51</v>
      </c>
      <c r="C609" s="47">
        <v>601</v>
      </c>
      <c r="D609" s="51">
        <v>31</v>
      </c>
      <c r="E609" s="51"/>
      <c r="F609" s="53">
        <v>1.02</v>
      </c>
      <c r="G609" s="44">
        <f t="shared" si="147"/>
        <v>2.7199999999999998</v>
      </c>
      <c r="K609" s="40">
        <v>43647</v>
      </c>
      <c r="L609" s="54" t="str">
        <f t="shared" si="145"/>
        <v>.</v>
      </c>
      <c r="M609" s="58">
        <f t="shared" si="146"/>
        <v>0</v>
      </c>
      <c r="N609" s="124">
        <f t="shared" si="153"/>
        <v>0</v>
      </c>
      <c r="O609" s="120">
        <f t="shared" si="155"/>
        <v>0</v>
      </c>
      <c r="P609" s="42"/>
      <c r="Q609" s="42">
        <f t="shared" si="154"/>
        <v>0</v>
      </c>
      <c r="R609" s="135">
        <f t="shared" si="148"/>
        <v>0</v>
      </c>
      <c r="S609" s="135">
        <f t="shared" si="149"/>
        <v>0</v>
      </c>
      <c r="T609" s="121">
        <f t="shared" si="156"/>
        <v>0</v>
      </c>
      <c r="U609" s="132">
        <f t="shared" si="150"/>
        <v>0</v>
      </c>
      <c r="V609" s="121">
        <f t="shared" si="152"/>
        <v>0</v>
      </c>
      <c r="W609" s="47"/>
      <c r="X609" s="125">
        <f t="shared" si="157"/>
        <v>0</v>
      </c>
      <c r="Y609" s="125">
        <f t="shared" si="151"/>
        <v>0</v>
      </c>
      <c r="Z609" s="153">
        <f t="shared" si="144"/>
        <v>0</v>
      </c>
      <c r="AA609" s="109"/>
    </row>
    <row r="610" spans="2:27" x14ac:dyDescent="0.25">
      <c r="B610" s="47"/>
      <c r="C610" s="51">
        <v>602</v>
      </c>
      <c r="D610" s="51">
        <v>31</v>
      </c>
      <c r="E610" s="51"/>
      <c r="F610" s="53">
        <v>1</v>
      </c>
      <c r="G610" s="44">
        <f t="shared" si="147"/>
        <v>2.7</v>
      </c>
      <c r="K610" s="40">
        <v>43678</v>
      </c>
      <c r="L610" s="54" t="str">
        <f t="shared" si="145"/>
        <v>.</v>
      </c>
      <c r="M610" s="58">
        <f t="shared" si="146"/>
        <v>0</v>
      </c>
      <c r="N610" s="124">
        <f t="shared" si="153"/>
        <v>0</v>
      </c>
      <c r="O610" s="120">
        <f t="shared" si="155"/>
        <v>0</v>
      </c>
      <c r="P610" s="42"/>
      <c r="Q610" s="42">
        <f t="shared" si="154"/>
        <v>0</v>
      </c>
      <c r="R610" s="135">
        <f t="shared" si="148"/>
        <v>0</v>
      </c>
      <c r="S610" s="135">
        <f t="shared" si="149"/>
        <v>0</v>
      </c>
      <c r="T610" s="121">
        <f t="shared" si="156"/>
        <v>0</v>
      </c>
      <c r="U610" s="132">
        <f t="shared" si="150"/>
        <v>0</v>
      </c>
      <c r="V610" s="121">
        <f t="shared" si="152"/>
        <v>0</v>
      </c>
      <c r="W610" s="47"/>
      <c r="X610" s="125">
        <f t="shared" si="157"/>
        <v>0</v>
      </c>
      <c r="Y610" s="125">
        <f t="shared" si="151"/>
        <v>0</v>
      </c>
      <c r="Z610" s="153">
        <f t="shared" si="144"/>
        <v>0</v>
      </c>
      <c r="AA610" s="109"/>
    </row>
    <row r="611" spans="2:27" x14ac:dyDescent="0.25">
      <c r="B611" s="47"/>
      <c r="C611" s="51">
        <v>603</v>
      </c>
      <c r="D611" s="51">
        <v>30</v>
      </c>
      <c r="E611" s="51"/>
      <c r="F611" s="53">
        <v>1</v>
      </c>
      <c r="G611" s="44">
        <f t="shared" si="147"/>
        <v>2.7</v>
      </c>
      <c r="K611" s="40">
        <v>43709</v>
      </c>
      <c r="L611" s="54" t="str">
        <f t="shared" si="145"/>
        <v>.</v>
      </c>
      <c r="M611" s="58">
        <f t="shared" si="146"/>
        <v>0</v>
      </c>
      <c r="N611" s="124">
        <f t="shared" si="153"/>
        <v>0</v>
      </c>
      <c r="O611" s="120">
        <f t="shared" si="155"/>
        <v>0</v>
      </c>
      <c r="P611" s="42"/>
      <c r="Q611" s="42">
        <f t="shared" si="154"/>
        <v>0</v>
      </c>
      <c r="R611" s="135">
        <f t="shared" si="148"/>
        <v>0</v>
      </c>
      <c r="S611" s="135">
        <f t="shared" si="149"/>
        <v>0</v>
      </c>
      <c r="T611" s="121">
        <f t="shared" si="156"/>
        <v>0</v>
      </c>
      <c r="U611" s="132">
        <f t="shared" si="150"/>
        <v>0</v>
      </c>
      <c r="V611" s="121">
        <f t="shared" si="152"/>
        <v>0</v>
      </c>
      <c r="W611" s="47"/>
      <c r="X611" s="125">
        <f t="shared" si="157"/>
        <v>0</v>
      </c>
      <c r="Y611" s="125">
        <f t="shared" si="151"/>
        <v>0</v>
      </c>
      <c r="Z611" s="153">
        <f t="shared" si="144"/>
        <v>0</v>
      </c>
      <c r="AA611" s="109"/>
    </row>
    <row r="612" spans="2:27" x14ac:dyDescent="0.25">
      <c r="B612" s="47"/>
      <c r="C612" s="47">
        <v>604</v>
      </c>
      <c r="D612" s="51">
        <v>31</v>
      </c>
      <c r="E612" s="51"/>
      <c r="F612" s="53">
        <v>0.76</v>
      </c>
      <c r="G612" s="44">
        <f t="shared" si="147"/>
        <v>2.46</v>
      </c>
      <c r="K612" s="40">
        <v>43739</v>
      </c>
      <c r="L612" s="54" t="str">
        <f t="shared" si="145"/>
        <v>.</v>
      </c>
      <c r="M612" s="58">
        <f t="shared" si="146"/>
        <v>0</v>
      </c>
      <c r="N612" s="124">
        <f t="shared" si="153"/>
        <v>0</v>
      </c>
      <c r="O612" s="120">
        <f t="shared" si="155"/>
        <v>0</v>
      </c>
      <c r="P612" s="42"/>
      <c r="Q612" s="42">
        <f t="shared" si="154"/>
        <v>0</v>
      </c>
      <c r="R612" s="135">
        <f t="shared" si="148"/>
        <v>0</v>
      </c>
      <c r="S612" s="135">
        <f t="shared" si="149"/>
        <v>0</v>
      </c>
      <c r="T612" s="121">
        <f t="shared" si="156"/>
        <v>0</v>
      </c>
      <c r="U612" s="132">
        <f t="shared" si="150"/>
        <v>0</v>
      </c>
      <c r="V612" s="121">
        <f t="shared" si="152"/>
        <v>0</v>
      </c>
      <c r="W612" s="47"/>
      <c r="X612" s="125">
        <f t="shared" si="157"/>
        <v>0</v>
      </c>
      <c r="Y612" s="125">
        <f t="shared" si="151"/>
        <v>0</v>
      </c>
      <c r="Z612" s="153">
        <f t="shared" si="144"/>
        <v>0</v>
      </c>
      <c r="AA612" s="109"/>
    </row>
    <row r="613" spans="2:27" x14ac:dyDescent="0.25">
      <c r="B613" s="47"/>
      <c r="C613" s="51">
        <v>605</v>
      </c>
      <c r="D613" s="51">
        <v>30</v>
      </c>
      <c r="E613" s="51"/>
      <c r="F613" s="53">
        <v>0.75</v>
      </c>
      <c r="G613" s="44">
        <f t="shared" si="147"/>
        <v>2.4500000000000002</v>
      </c>
      <c r="K613" s="40">
        <v>43770</v>
      </c>
      <c r="L613" s="54" t="str">
        <f t="shared" si="145"/>
        <v>.</v>
      </c>
      <c r="M613" s="58">
        <f t="shared" si="146"/>
        <v>0</v>
      </c>
      <c r="N613" s="124">
        <f t="shared" si="153"/>
        <v>0</v>
      </c>
      <c r="O613" s="120">
        <f t="shared" si="155"/>
        <v>0</v>
      </c>
      <c r="P613" s="42"/>
      <c r="Q613" s="42">
        <f t="shared" si="154"/>
        <v>0</v>
      </c>
      <c r="R613" s="135">
        <f t="shared" si="148"/>
        <v>0</v>
      </c>
      <c r="S613" s="135">
        <f t="shared" si="149"/>
        <v>0</v>
      </c>
      <c r="T613" s="121">
        <f t="shared" si="156"/>
        <v>0</v>
      </c>
      <c r="U613" s="132">
        <f t="shared" si="150"/>
        <v>0</v>
      </c>
      <c r="V613" s="121">
        <f t="shared" si="152"/>
        <v>0</v>
      </c>
      <c r="W613" s="47"/>
      <c r="X613" s="125">
        <f t="shared" si="157"/>
        <v>0</v>
      </c>
      <c r="Y613" s="125">
        <f t="shared" si="151"/>
        <v>0</v>
      </c>
      <c r="Z613" s="153">
        <f t="shared" si="144"/>
        <v>0</v>
      </c>
      <c r="AA613" s="109"/>
    </row>
    <row r="614" spans="2:27" x14ac:dyDescent="0.25">
      <c r="B614" s="47"/>
      <c r="C614" s="51">
        <v>606</v>
      </c>
      <c r="D614" s="51">
        <v>31</v>
      </c>
      <c r="E614" s="51"/>
      <c r="F614" s="53">
        <v>0.75</v>
      </c>
      <c r="G614" s="44">
        <f t="shared" si="147"/>
        <v>2.4500000000000002</v>
      </c>
      <c r="I614" s="96">
        <f>SUM(G603:G614)/12</f>
        <v>2.8716666666666666</v>
      </c>
      <c r="K614" s="40">
        <v>43800</v>
      </c>
      <c r="L614" s="54" t="str">
        <f t="shared" si="145"/>
        <v>.</v>
      </c>
      <c r="M614" s="58">
        <f t="shared" si="146"/>
        <v>0</v>
      </c>
      <c r="N614" s="124">
        <f t="shared" si="153"/>
        <v>0</v>
      </c>
      <c r="O614" s="120">
        <f t="shared" si="155"/>
        <v>0</v>
      </c>
      <c r="P614" s="42"/>
      <c r="Q614" s="42">
        <f t="shared" si="154"/>
        <v>0</v>
      </c>
      <c r="R614" s="135">
        <f t="shared" si="148"/>
        <v>0</v>
      </c>
      <c r="S614" s="135">
        <f t="shared" si="149"/>
        <v>0</v>
      </c>
      <c r="T614" s="121">
        <f t="shared" si="156"/>
        <v>0</v>
      </c>
      <c r="U614" s="132">
        <f t="shared" si="150"/>
        <v>0</v>
      </c>
      <c r="V614" s="121">
        <f t="shared" si="152"/>
        <v>0</v>
      </c>
      <c r="W614" s="47"/>
      <c r="X614" s="125">
        <f t="shared" si="157"/>
        <v>0</v>
      </c>
      <c r="Y614" s="125">
        <f t="shared" si="151"/>
        <v>0</v>
      </c>
      <c r="Z614" s="153">
        <f t="shared" si="144"/>
        <v>0</v>
      </c>
      <c r="AA614" s="109"/>
    </row>
    <row r="615" spans="2:27" x14ac:dyDescent="0.25">
      <c r="B615" s="47"/>
      <c r="C615" s="47">
        <v>607</v>
      </c>
      <c r="D615" s="51">
        <v>31</v>
      </c>
      <c r="E615" s="51"/>
      <c r="F615" s="53">
        <v>0.75</v>
      </c>
      <c r="G615" s="44">
        <f t="shared" si="147"/>
        <v>2.4500000000000002</v>
      </c>
      <c r="H615" s="39">
        <f>H603+1</f>
        <v>2020</v>
      </c>
      <c r="K615" s="40">
        <v>43831</v>
      </c>
      <c r="L615" s="54" t="str">
        <f t="shared" si="145"/>
        <v>.</v>
      </c>
      <c r="M615" s="58">
        <f t="shared" si="146"/>
        <v>0</v>
      </c>
      <c r="N615" s="124">
        <f t="shared" si="153"/>
        <v>0</v>
      </c>
      <c r="O615" s="120">
        <f t="shared" si="155"/>
        <v>0</v>
      </c>
      <c r="P615" s="42"/>
      <c r="Q615" s="42">
        <f t="shared" si="154"/>
        <v>0</v>
      </c>
      <c r="R615" s="135">
        <f t="shared" si="148"/>
        <v>0</v>
      </c>
      <c r="S615" s="135">
        <f t="shared" si="149"/>
        <v>0</v>
      </c>
      <c r="T615" s="121">
        <f t="shared" si="156"/>
        <v>0</v>
      </c>
      <c r="U615" s="132">
        <f t="shared" si="150"/>
        <v>0</v>
      </c>
      <c r="V615" s="121">
        <f t="shared" si="152"/>
        <v>0</v>
      </c>
      <c r="W615" s="47"/>
      <c r="X615" s="125">
        <f t="shared" si="157"/>
        <v>0</v>
      </c>
      <c r="Y615" s="125">
        <f t="shared" si="151"/>
        <v>0</v>
      </c>
      <c r="Z615" s="153">
        <f t="shared" si="144"/>
        <v>0</v>
      </c>
      <c r="AA615" s="109"/>
    </row>
    <row r="616" spans="2:27" x14ac:dyDescent="0.25">
      <c r="B616" s="47"/>
      <c r="C616" s="51">
        <v>608</v>
      </c>
      <c r="D616" s="51">
        <v>28.25</v>
      </c>
      <c r="E616" s="51"/>
      <c r="F616" s="53">
        <v>0.75</v>
      </c>
      <c r="G616" s="44">
        <f t="shared" si="147"/>
        <v>2.4500000000000002</v>
      </c>
      <c r="K616" s="40">
        <v>43862</v>
      </c>
      <c r="L616" s="54" t="str">
        <f t="shared" si="145"/>
        <v>.</v>
      </c>
      <c r="M616" s="58">
        <f t="shared" si="146"/>
        <v>0</v>
      </c>
      <c r="N616" s="124">
        <f t="shared" si="153"/>
        <v>0</v>
      </c>
      <c r="O616" s="120">
        <f t="shared" si="155"/>
        <v>0</v>
      </c>
      <c r="P616" s="42"/>
      <c r="Q616" s="42">
        <f t="shared" si="154"/>
        <v>0</v>
      </c>
      <c r="R616" s="135">
        <f t="shared" si="148"/>
        <v>0</v>
      </c>
      <c r="S616" s="135">
        <f t="shared" si="149"/>
        <v>0</v>
      </c>
      <c r="T616" s="121">
        <f t="shared" si="156"/>
        <v>0</v>
      </c>
      <c r="U616" s="132">
        <f t="shared" si="150"/>
        <v>0</v>
      </c>
      <c r="V616" s="121">
        <f t="shared" si="152"/>
        <v>0</v>
      </c>
      <c r="W616" s="47"/>
      <c r="X616" s="125">
        <f t="shared" si="157"/>
        <v>0</v>
      </c>
      <c r="Y616" s="125">
        <f t="shared" si="151"/>
        <v>0</v>
      </c>
      <c r="Z616" s="153">
        <f t="shared" si="144"/>
        <v>0</v>
      </c>
      <c r="AA616" s="109"/>
    </row>
    <row r="617" spans="2:27" x14ac:dyDescent="0.25">
      <c r="B617" s="47"/>
      <c r="C617" s="51">
        <v>609</v>
      </c>
      <c r="D617" s="51">
        <v>31</v>
      </c>
      <c r="E617" s="51"/>
      <c r="F617" s="53">
        <v>0.43</v>
      </c>
      <c r="G617" s="44">
        <f t="shared" si="147"/>
        <v>2.13</v>
      </c>
      <c r="K617" s="40">
        <v>43891</v>
      </c>
      <c r="L617" s="54" t="str">
        <f t="shared" si="145"/>
        <v>.</v>
      </c>
      <c r="M617" s="58">
        <f t="shared" si="146"/>
        <v>0</v>
      </c>
      <c r="N617" s="124">
        <f t="shared" si="153"/>
        <v>0</v>
      </c>
      <c r="O617" s="120">
        <f t="shared" si="155"/>
        <v>0</v>
      </c>
      <c r="P617" s="42"/>
      <c r="Q617" s="42">
        <f t="shared" si="154"/>
        <v>0</v>
      </c>
      <c r="R617" s="135">
        <f t="shared" si="148"/>
        <v>0</v>
      </c>
      <c r="S617" s="135">
        <f t="shared" si="149"/>
        <v>0</v>
      </c>
      <c r="T617" s="121">
        <f t="shared" si="156"/>
        <v>0</v>
      </c>
      <c r="U617" s="132">
        <f t="shared" si="150"/>
        <v>0</v>
      </c>
      <c r="V617" s="121">
        <f t="shared" si="152"/>
        <v>0</v>
      </c>
      <c r="W617" s="47"/>
      <c r="X617" s="125">
        <f t="shared" si="157"/>
        <v>0</v>
      </c>
      <c r="Y617" s="125">
        <f t="shared" si="151"/>
        <v>0</v>
      </c>
      <c r="Z617" s="153">
        <f t="shared" si="144"/>
        <v>0</v>
      </c>
      <c r="AA617" s="109"/>
    </row>
    <row r="618" spans="2:27" x14ac:dyDescent="0.25">
      <c r="B618" s="47"/>
      <c r="C618" s="47">
        <v>610</v>
      </c>
      <c r="D618" s="51">
        <v>30</v>
      </c>
      <c r="E618" s="51"/>
      <c r="F618" s="53">
        <v>0.25</v>
      </c>
      <c r="G618" s="44">
        <f t="shared" si="147"/>
        <v>1.95</v>
      </c>
      <c r="K618" s="40">
        <v>43922</v>
      </c>
      <c r="L618" s="54" t="str">
        <f t="shared" si="145"/>
        <v>.</v>
      </c>
      <c r="M618" s="58">
        <f t="shared" si="146"/>
        <v>0</v>
      </c>
      <c r="N618" s="124">
        <f t="shared" si="153"/>
        <v>0</v>
      </c>
      <c r="O618" s="120">
        <f t="shared" si="155"/>
        <v>0</v>
      </c>
      <c r="P618" s="42"/>
      <c r="Q618" s="42">
        <f t="shared" si="154"/>
        <v>0</v>
      </c>
      <c r="R618" s="135">
        <f t="shared" si="148"/>
        <v>0</v>
      </c>
      <c r="S618" s="135">
        <f t="shared" si="149"/>
        <v>0</v>
      </c>
      <c r="T618" s="121">
        <f t="shared" si="156"/>
        <v>0</v>
      </c>
      <c r="U618" s="132">
        <f t="shared" si="150"/>
        <v>0</v>
      </c>
      <c r="V618" s="121">
        <f t="shared" si="152"/>
        <v>0</v>
      </c>
      <c r="W618" s="47"/>
      <c r="X618" s="125">
        <f t="shared" si="157"/>
        <v>0</v>
      </c>
      <c r="Y618" s="125">
        <f t="shared" si="151"/>
        <v>0</v>
      </c>
      <c r="Z618" s="153">
        <f t="shared" si="144"/>
        <v>0</v>
      </c>
      <c r="AA618" s="109"/>
    </row>
    <row r="619" spans="2:27" x14ac:dyDescent="0.25">
      <c r="B619" s="47"/>
      <c r="C619" s="51">
        <v>611</v>
      </c>
      <c r="D619" s="51">
        <v>31</v>
      </c>
      <c r="E619" s="51"/>
      <c r="F619" s="53">
        <v>0.25</v>
      </c>
      <c r="G619" s="44">
        <f t="shared" si="147"/>
        <v>1.95</v>
      </c>
      <c r="K619" s="40">
        <v>43952</v>
      </c>
      <c r="L619" s="54" t="str">
        <f t="shared" si="145"/>
        <v>.</v>
      </c>
      <c r="M619" s="58">
        <f t="shared" si="146"/>
        <v>0</v>
      </c>
      <c r="N619" s="124">
        <f t="shared" si="153"/>
        <v>0</v>
      </c>
      <c r="O619" s="120">
        <f t="shared" si="155"/>
        <v>0</v>
      </c>
      <c r="P619" s="42"/>
      <c r="Q619" s="42">
        <f t="shared" si="154"/>
        <v>0</v>
      </c>
      <c r="R619" s="135">
        <f t="shared" si="148"/>
        <v>0</v>
      </c>
      <c r="S619" s="135">
        <f t="shared" si="149"/>
        <v>0</v>
      </c>
      <c r="T619" s="121">
        <f t="shared" si="156"/>
        <v>0</v>
      </c>
      <c r="U619" s="132">
        <f t="shared" si="150"/>
        <v>0</v>
      </c>
      <c r="V619" s="121">
        <f t="shared" si="152"/>
        <v>0</v>
      </c>
      <c r="W619" s="47"/>
      <c r="X619" s="125">
        <f t="shared" si="157"/>
        <v>0</v>
      </c>
      <c r="Y619" s="125">
        <f t="shared" si="151"/>
        <v>0</v>
      </c>
      <c r="Z619" s="153">
        <f t="shared" si="144"/>
        <v>0</v>
      </c>
      <c r="AA619" s="109"/>
    </row>
    <row r="620" spans="2:27" x14ac:dyDescent="0.25">
      <c r="B620" s="47"/>
      <c r="C620" s="51">
        <v>612</v>
      </c>
      <c r="D620" s="51">
        <v>30</v>
      </c>
      <c r="E620" s="51"/>
      <c r="F620" s="53">
        <v>0.25</v>
      </c>
      <c r="G620" s="44">
        <f t="shared" si="147"/>
        <v>1.95</v>
      </c>
      <c r="K620" s="40">
        <v>43983</v>
      </c>
      <c r="L620" s="54" t="str">
        <f t="shared" si="145"/>
        <v>.</v>
      </c>
      <c r="M620" s="58">
        <f t="shared" si="146"/>
        <v>0</v>
      </c>
      <c r="N620" s="124">
        <f t="shared" si="153"/>
        <v>0</v>
      </c>
      <c r="O620" s="120">
        <f t="shared" si="155"/>
        <v>0</v>
      </c>
      <c r="P620" s="115">
        <f>SUM(O609:O620)</f>
        <v>0</v>
      </c>
      <c r="Q620" s="42">
        <f t="shared" si="154"/>
        <v>0</v>
      </c>
      <c r="R620" s="135">
        <f t="shared" si="148"/>
        <v>0</v>
      </c>
      <c r="S620" s="135">
        <f t="shared" si="149"/>
        <v>0</v>
      </c>
      <c r="T620" s="121">
        <f t="shared" si="156"/>
        <v>0</v>
      </c>
      <c r="U620" s="132">
        <f t="shared" si="150"/>
        <v>0</v>
      </c>
      <c r="V620" s="121">
        <f t="shared" si="152"/>
        <v>0</v>
      </c>
      <c r="W620" s="47"/>
      <c r="X620" s="125">
        <f t="shared" si="157"/>
        <v>0</v>
      </c>
      <c r="Y620" s="125">
        <f t="shared" si="151"/>
        <v>0</v>
      </c>
      <c r="Z620" s="153">
        <f t="shared" si="144"/>
        <v>0</v>
      </c>
      <c r="AA620" s="109"/>
    </row>
    <row r="621" spans="2:27" x14ac:dyDescent="0.25">
      <c r="B621" s="47">
        <f>B609+1</f>
        <v>52</v>
      </c>
      <c r="C621" s="47">
        <v>613</v>
      </c>
      <c r="D621" s="51">
        <v>31</v>
      </c>
      <c r="E621" s="51"/>
      <c r="F621" s="53">
        <v>0.25</v>
      </c>
      <c r="G621" s="44">
        <f t="shared" si="147"/>
        <v>1.95</v>
      </c>
      <c r="K621" s="40">
        <v>44013</v>
      </c>
      <c r="L621" s="54" t="str">
        <f t="shared" si="145"/>
        <v>.</v>
      </c>
      <c r="M621" s="58">
        <f t="shared" si="146"/>
        <v>0</v>
      </c>
      <c r="N621" s="124">
        <f t="shared" si="153"/>
        <v>0</v>
      </c>
      <c r="O621" s="120">
        <f t="shared" si="155"/>
        <v>0</v>
      </c>
      <c r="P621" s="42"/>
      <c r="Q621" s="42">
        <f t="shared" si="154"/>
        <v>0</v>
      </c>
      <c r="R621" s="135">
        <f t="shared" si="148"/>
        <v>0</v>
      </c>
      <c r="S621" s="135">
        <f t="shared" si="149"/>
        <v>0</v>
      </c>
      <c r="T621" s="121">
        <f t="shared" si="156"/>
        <v>0</v>
      </c>
      <c r="U621" s="132">
        <f t="shared" si="150"/>
        <v>0</v>
      </c>
      <c r="V621" s="121">
        <f t="shared" si="152"/>
        <v>0</v>
      </c>
      <c r="W621" s="47"/>
      <c r="X621" s="125">
        <f t="shared" si="157"/>
        <v>0</v>
      </c>
      <c r="Y621" s="125">
        <f t="shared" si="151"/>
        <v>0</v>
      </c>
      <c r="Z621" s="153">
        <f t="shared" si="144"/>
        <v>0</v>
      </c>
      <c r="AA621" s="109"/>
    </row>
    <row r="622" spans="2:27" x14ac:dyDescent="0.25">
      <c r="B622" s="47"/>
      <c r="C622" s="51">
        <v>614</v>
      </c>
      <c r="D622" s="51">
        <v>31</v>
      </c>
      <c r="E622" s="51"/>
      <c r="F622" s="53">
        <v>0.25</v>
      </c>
      <c r="G622" s="44">
        <f t="shared" si="147"/>
        <v>1.95</v>
      </c>
      <c r="K622" s="40">
        <v>44044</v>
      </c>
      <c r="L622" s="54" t="str">
        <f t="shared" si="145"/>
        <v>.</v>
      </c>
      <c r="M622" s="58">
        <f t="shared" si="146"/>
        <v>0</v>
      </c>
      <c r="N622" s="124">
        <f t="shared" si="153"/>
        <v>0</v>
      </c>
      <c r="O622" s="120">
        <f t="shared" si="155"/>
        <v>0</v>
      </c>
      <c r="P622" s="42"/>
      <c r="Q622" s="42">
        <f t="shared" si="154"/>
        <v>0</v>
      </c>
      <c r="R622" s="135">
        <f t="shared" si="148"/>
        <v>0</v>
      </c>
      <c r="S622" s="135">
        <f t="shared" si="149"/>
        <v>0</v>
      </c>
      <c r="T622" s="121">
        <f t="shared" si="156"/>
        <v>0</v>
      </c>
      <c r="U622" s="132">
        <f t="shared" si="150"/>
        <v>0</v>
      </c>
      <c r="V622" s="121">
        <f t="shared" si="152"/>
        <v>0</v>
      </c>
      <c r="W622" s="47"/>
      <c r="X622" s="125">
        <f t="shared" si="157"/>
        <v>0</v>
      </c>
      <c r="Y622" s="125">
        <f t="shared" si="151"/>
        <v>0</v>
      </c>
      <c r="Z622" s="153">
        <f t="shared" si="144"/>
        <v>0</v>
      </c>
      <c r="AA622" s="109"/>
    </row>
    <row r="623" spans="2:27" x14ac:dyDescent="0.25">
      <c r="B623" s="47"/>
      <c r="C623" s="51">
        <v>615</v>
      </c>
      <c r="D623" s="51">
        <v>30</v>
      </c>
      <c r="E623" s="51"/>
      <c r="F623" s="53">
        <v>0.25</v>
      </c>
      <c r="G623" s="44">
        <f t="shared" si="147"/>
        <v>1.95</v>
      </c>
      <c r="K623" s="40">
        <v>44075</v>
      </c>
      <c r="L623" s="54" t="str">
        <f t="shared" si="145"/>
        <v>.</v>
      </c>
      <c r="M623" s="58">
        <f t="shared" si="146"/>
        <v>0</v>
      </c>
      <c r="N623" s="124">
        <f t="shared" si="153"/>
        <v>0</v>
      </c>
      <c r="O623" s="120">
        <f t="shared" si="155"/>
        <v>0</v>
      </c>
      <c r="P623" s="42"/>
      <c r="Q623" s="42">
        <f t="shared" si="154"/>
        <v>0</v>
      </c>
      <c r="R623" s="135">
        <f t="shared" si="148"/>
        <v>0</v>
      </c>
      <c r="S623" s="135">
        <f t="shared" si="149"/>
        <v>0</v>
      </c>
      <c r="T623" s="121">
        <f t="shared" si="156"/>
        <v>0</v>
      </c>
      <c r="U623" s="132">
        <f t="shared" si="150"/>
        <v>0</v>
      </c>
      <c r="V623" s="121">
        <f t="shared" si="152"/>
        <v>0</v>
      </c>
      <c r="W623" s="47"/>
      <c r="X623" s="125">
        <f t="shared" si="157"/>
        <v>0</v>
      </c>
      <c r="Y623" s="125">
        <f t="shared" si="151"/>
        <v>0</v>
      </c>
      <c r="Z623" s="153">
        <f t="shared" si="144"/>
        <v>0</v>
      </c>
      <c r="AA623" s="109"/>
    </row>
    <row r="624" spans="2:27" x14ac:dyDescent="0.25">
      <c r="B624" s="47"/>
      <c r="C624" s="47">
        <v>616</v>
      </c>
      <c r="D624" s="51">
        <v>31</v>
      </c>
      <c r="E624" s="51"/>
      <c r="F624" s="53">
        <v>0.25</v>
      </c>
      <c r="G624" s="44">
        <f t="shared" si="147"/>
        <v>1.95</v>
      </c>
      <c r="K624" s="40">
        <v>44105</v>
      </c>
      <c r="L624" s="54" t="str">
        <f t="shared" si="145"/>
        <v>.</v>
      </c>
      <c r="M624" s="58">
        <f t="shared" si="146"/>
        <v>0</v>
      </c>
      <c r="N624" s="124">
        <f t="shared" si="153"/>
        <v>0</v>
      </c>
      <c r="O624" s="120">
        <f t="shared" si="155"/>
        <v>0</v>
      </c>
      <c r="P624" s="42"/>
      <c r="Q624" s="42">
        <f t="shared" si="154"/>
        <v>0</v>
      </c>
      <c r="R624" s="135">
        <f t="shared" si="148"/>
        <v>0</v>
      </c>
      <c r="S624" s="135">
        <f t="shared" si="149"/>
        <v>0</v>
      </c>
      <c r="T624" s="121">
        <f t="shared" si="156"/>
        <v>0</v>
      </c>
      <c r="U624" s="132">
        <f t="shared" si="150"/>
        <v>0</v>
      </c>
      <c r="V624" s="121">
        <f t="shared" si="152"/>
        <v>0</v>
      </c>
      <c r="W624" s="47"/>
      <c r="X624" s="125">
        <f t="shared" si="157"/>
        <v>0</v>
      </c>
      <c r="Y624" s="125">
        <f t="shared" si="151"/>
        <v>0</v>
      </c>
      <c r="Z624" s="153">
        <f t="shared" si="144"/>
        <v>0</v>
      </c>
      <c r="AA624" s="109"/>
    </row>
    <row r="625" spans="2:27" x14ac:dyDescent="0.25">
      <c r="B625" s="47"/>
      <c r="C625" s="51">
        <v>617</v>
      </c>
      <c r="D625" s="51">
        <v>30</v>
      </c>
      <c r="E625" s="51"/>
      <c r="F625" s="53">
        <v>0.11</v>
      </c>
      <c r="G625" s="44">
        <f t="shared" si="147"/>
        <v>1.81</v>
      </c>
      <c r="K625" s="40">
        <v>44136</v>
      </c>
      <c r="L625" s="54" t="str">
        <f t="shared" si="145"/>
        <v>.</v>
      </c>
      <c r="M625" s="58">
        <f t="shared" si="146"/>
        <v>0</v>
      </c>
      <c r="N625" s="124">
        <f t="shared" si="153"/>
        <v>0</v>
      </c>
      <c r="O625" s="120">
        <f t="shared" si="155"/>
        <v>0</v>
      </c>
      <c r="P625" s="42"/>
      <c r="Q625" s="42">
        <f t="shared" si="154"/>
        <v>0</v>
      </c>
      <c r="R625" s="135">
        <f t="shared" si="148"/>
        <v>0</v>
      </c>
      <c r="S625" s="135">
        <f t="shared" si="149"/>
        <v>0</v>
      </c>
      <c r="T625" s="121">
        <f t="shared" si="156"/>
        <v>0</v>
      </c>
      <c r="U625" s="132">
        <f t="shared" si="150"/>
        <v>0</v>
      </c>
      <c r="V625" s="121">
        <f t="shared" si="152"/>
        <v>0</v>
      </c>
      <c r="W625" s="47"/>
      <c r="X625" s="125">
        <f t="shared" si="157"/>
        <v>0</v>
      </c>
      <c r="Y625" s="125">
        <f t="shared" si="151"/>
        <v>0</v>
      </c>
      <c r="Z625" s="153">
        <f t="shared" si="144"/>
        <v>0</v>
      </c>
      <c r="AA625" s="109"/>
    </row>
    <row r="626" spans="2:27" x14ac:dyDescent="0.25">
      <c r="B626" s="47"/>
      <c r="C626" s="51">
        <v>618</v>
      </c>
      <c r="D626" s="51">
        <v>31</v>
      </c>
      <c r="E626" s="51"/>
      <c r="F626" s="53">
        <v>0.1</v>
      </c>
      <c r="G626" s="44">
        <f t="shared" si="147"/>
        <v>1.8</v>
      </c>
      <c r="I626" s="96">
        <f>SUM(G615:G626)/12</f>
        <v>2.0241666666666664</v>
      </c>
      <c r="K626" s="40">
        <v>44166</v>
      </c>
      <c r="L626" s="54" t="str">
        <f t="shared" si="145"/>
        <v>.</v>
      </c>
      <c r="M626" s="58">
        <f t="shared" si="146"/>
        <v>0</v>
      </c>
      <c r="N626" s="124">
        <f t="shared" si="153"/>
        <v>0</v>
      </c>
      <c r="O626" s="120">
        <f t="shared" si="155"/>
        <v>0</v>
      </c>
      <c r="P626" s="42"/>
      <c r="Q626" s="42">
        <f t="shared" si="154"/>
        <v>0</v>
      </c>
      <c r="R626" s="135">
        <f t="shared" si="148"/>
        <v>0</v>
      </c>
      <c r="S626" s="135">
        <f t="shared" si="149"/>
        <v>0</v>
      </c>
      <c r="T626" s="121">
        <f t="shared" si="156"/>
        <v>0</v>
      </c>
      <c r="U626" s="132">
        <f t="shared" si="150"/>
        <v>0</v>
      </c>
      <c r="V626" s="121">
        <f t="shared" si="152"/>
        <v>0</v>
      </c>
      <c r="W626" s="47"/>
      <c r="X626" s="125">
        <f t="shared" si="157"/>
        <v>0</v>
      </c>
      <c r="Y626" s="125">
        <f t="shared" si="151"/>
        <v>0</v>
      </c>
      <c r="Z626" s="153">
        <f t="shared" si="144"/>
        <v>0</v>
      </c>
      <c r="AA626" s="109"/>
    </row>
    <row r="627" spans="2:27" x14ac:dyDescent="0.25">
      <c r="B627" s="47"/>
      <c r="C627" s="47">
        <v>619</v>
      </c>
      <c r="D627" s="51">
        <v>31</v>
      </c>
      <c r="E627" s="51"/>
      <c r="F627" s="53">
        <v>0.1</v>
      </c>
      <c r="G627" s="44">
        <f t="shared" si="147"/>
        <v>1.8</v>
      </c>
      <c r="H627" s="39">
        <f>H615+1</f>
        <v>2021</v>
      </c>
      <c r="K627" s="40">
        <v>44197</v>
      </c>
      <c r="L627" s="54" t="str">
        <f t="shared" si="145"/>
        <v>.</v>
      </c>
      <c r="M627" s="58">
        <f t="shared" si="146"/>
        <v>0</v>
      </c>
      <c r="N627" s="124">
        <f t="shared" si="153"/>
        <v>0</v>
      </c>
      <c r="O627" s="120">
        <f t="shared" si="155"/>
        <v>0</v>
      </c>
      <c r="P627" s="42"/>
      <c r="Q627" s="42">
        <f t="shared" si="154"/>
        <v>0</v>
      </c>
      <c r="R627" s="135">
        <f t="shared" si="148"/>
        <v>0</v>
      </c>
      <c r="S627" s="135">
        <f t="shared" si="149"/>
        <v>0</v>
      </c>
      <c r="T627" s="121">
        <f t="shared" si="156"/>
        <v>0</v>
      </c>
      <c r="U627" s="132">
        <f t="shared" si="150"/>
        <v>0</v>
      </c>
      <c r="V627" s="121">
        <f t="shared" si="152"/>
        <v>0</v>
      </c>
      <c r="W627" s="47"/>
      <c r="X627" s="125">
        <f t="shared" si="157"/>
        <v>0</v>
      </c>
      <c r="Y627" s="125">
        <f t="shared" si="151"/>
        <v>0</v>
      </c>
      <c r="Z627" s="153">
        <f t="shared" si="144"/>
        <v>0</v>
      </c>
      <c r="AA627" s="109"/>
    </row>
    <row r="628" spans="2:27" x14ac:dyDescent="0.25">
      <c r="B628" s="47"/>
      <c r="C628" s="51">
        <v>620</v>
      </c>
      <c r="D628" s="51">
        <v>28.25</v>
      </c>
      <c r="E628" s="51"/>
      <c r="F628" s="53">
        <v>0.1</v>
      </c>
      <c r="G628" s="44">
        <f t="shared" si="147"/>
        <v>1.8</v>
      </c>
      <c r="K628" s="40">
        <v>44228</v>
      </c>
      <c r="L628" s="54" t="str">
        <f t="shared" si="145"/>
        <v>.</v>
      </c>
      <c r="M628" s="58">
        <f t="shared" si="146"/>
        <v>0</v>
      </c>
      <c r="N628" s="124">
        <f t="shared" si="153"/>
        <v>0</v>
      </c>
      <c r="O628" s="120">
        <f t="shared" si="155"/>
        <v>0</v>
      </c>
      <c r="P628" s="42"/>
      <c r="Q628" s="42">
        <f t="shared" si="154"/>
        <v>0</v>
      </c>
      <c r="R628" s="135">
        <f t="shared" si="148"/>
        <v>0</v>
      </c>
      <c r="S628" s="135">
        <f t="shared" si="149"/>
        <v>0</v>
      </c>
      <c r="T628" s="121">
        <f t="shared" si="156"/>
        <v>0</v>
      </c>
      <c r="U628" s="132">
        <f t="shared" si="150"/>
        <v>0</v>
      </c>
      <c r="V628" s="121">
        <f t="shared" si="152"/>
        <v>0</v>
      </c>
      <c r="W628" s="47"/>
      <c r="X628" s="125">
        <f t="shared" si="157"/>
        <v>0</v>
      </c>
      <c r="Y628" s="125">
        <f t="shared" si="151"/>
        <v>0</v>
      </c>
      <c r="Z628" s="153">
        <f t="shared" si="144"/>
        <v>0</v>
      </c>
      <c r="AA628" s="109"/>
    </row>
    <row r="629" spans="2:27" x14ac:dyDescent="0.25">
      <c r="B629" s="47"/>
      <c r="C629" s="56"/>
      <c r="D629" s="51">
        <v>31</v>
      </c>
      <c r="E629" s="51"/>
      <c r="F629" s="53">
        <v>0.1</v>
      </c>
      <c r="G629" s="44">
        <f t="shared" si="147"/>
        <v>1.8</v>
      </c>
      <c r="K629" s="40">
        <v>44256</v>
      </c>
      <c r="L629" s="54" t="str">
        <f t="shared" si="145"/>
        <v>.</v>
      </c>
      <c r="M629" s="58">
        <f t="shared" si="146"/>
        <v>0</v>
      </c>
      <c r="N629" s="124">
        <f t="shared" si="153"/>
        <v>0</v>
      </c>
      <c r="O629" s="120">
        <f t="shared" si="155"/>
        <v>0</v>
      </c>
      <c r="P629" s="42"/>
      <c r="Q629" s="42">
        <f t="shared" si="154"/>
        <v>0</v>
      </c>
      <c r="R629" s="135">
        <f t="shared" si="148"/>
        <v>0</v>
      </c>
      <c r="S629" s="135">
        <f t="shared" si="149"/>
        <v>0</v>
      </c>
      <c r="T629" s="121">
        <f t="shared" si="156"/>
        <v>0</v>
      </c>
      <c r="U629" s="132">
        <f t="shared" si="150"/>
        <v>0</v>
      </c>
      <c r="V629" s="121">
        <f t="shared" si="152"/>
        <v>0</v>
      </c>
      <c r="W629" s="47"/>
      <c r="X629" s="125">
        <f t="shared" si="157"/>
        <v>0</v>
      </c>
      <c r="Y629" s="125">
        <f t="shared" si="151"/>
        <v>0</v>
      </c>
      <c r="Z629" s="153">
        <f t="shared" si="144"/>
        <v>0</v>
      </c>
      <c r="AA629" s="109"/>
    </row>
    <row r="630" spans="2:27" x14ac:dyDescent="0.25">
      <c r="B630" s="47"/>
      <c r="C630" s="57"/>
      <c r="D630" s="51">
        <v>30</v>
      </c>
      <c r="E630" s="51"/>
      <c r="F630" s="53">
        <v>0.1</v>
      </c>
      <c r="G630" s="44">
        <f t="shared" si="147"/>
        <v>1.8</v>
      </c>
      <c r="K630" s="40">
        <v>44287</v>
      </c>
      <c r="L630" s="54" t="str">
        <f t="shared" si="145"/>
        <v>.</v>
      </c>
      <c r="M630" s="58">
        <f t="shared" si="146"/>
        <v>0</v>
      </c>
      <c r="N630" s="124">
        <f t="shared" si="153"/>
        <v>0</v>
      </c>
      <c r="O630" s="120">
        <f t="shared" si="155"/>
        <v>0</v>
      </c>
      <c r="P630" s="42"/>
      <c r="Q630" s="42">
        <f t="shared" si="154"/>
        <v>0</v>
      </c>
      <c r="R630" s="135">
        <f t="shared" si="148"/>
        <v>0</v>
      </c>
      <c r="S630" s="135">
        <f t="shared" si="149"/>
        <v>0</v>
      </c>
      <c r="T630" s="121">
        <f t="shared" si="156"/>
        <v>0</v>
      </c>
      <c r="U630" s="132">
        <f t="shared" si="150"/>
        <v>0</v>
      </c>
      <c r="V630" s="121">
        <f t="shared" si="152"/>
        <v>0</v>
      </c>
      <c r="W630" s="47"/>
      <c r="X630" s="125">
        <f t="shared" si="157"/>
        <v>0</v>
      </c>
      <c r="Y630" s="125">
        <f t="shared" si="151"/>
        <v>0</v>
      </c>
      <c r="Z630" s="153">
        <f t="shared" si="144"/>
        <v>0</v>
      </c>
      <c r="AA630" s="109"/>
    </row>
    <row r="631" spans="2:27" x14ac:dyDescent="0.25">
      <c r="B631" s="47"/>
      <c r="C631" s="57"/>
      <c r="D631" s="51">
        <v>31</v>
      </c>
      <c r="E631" s="51"/>
      <c r="F631" s="53">
        <v>0.1</v>
      </c>
      <c r="G631" s="44">
        <f t="shared" si="147"/>
        <v>1.8</v>
      </c>
      <c r="K631" s="40">
        <v>44317</v>
      </c>
      <c r="L631" s="54" t="str">
        <f t="shared" si="145"/>
        <v>.</v>
      </c>
      <c r="M631" s="58">
        <f t="shared" si="146"/>
        <v>0</v>
      </c>
      <c r="N631" s="124">
        <f t="shared" si="153"/>
        <v>0</v>
      </c>
      <c r="O631" s="120">
        <f t="shared" si="155"/>
        <v>0</v>
      </c>
      <c r="P631" s="42"/>
      <c r="Q631" s="42">
        <f t="shared" si="154"/>
        <v>0</v>
      </c>
      <c r="R631" s="135">
        <f t="shared" si="148"/>
        <v>0</v>
      </c>
      <c r="S631" s="135">
        <f t="shared" si="149"/>
        <v>0</v>
      </c>
      <c r="T631" s="121">
        <f t="shared" si="156"/>
        <v>0</v>
      </c>
      <c r="U631" s="132">
        <f t="shared" si="150"/>
        <v>0</v>
      </c>
      <c r="V631" s="121">
        <f t="shared" si="152"/>
        <v>0</v>
      </c>
      <c r="W631" s="47"/>
      <c r="X631" s="125">
        <f t="shared" si="157"/>
        <v>0</v>
      </c>
      <c r="Y631" s="125">
        <f t="shared" si="151"/>
        <v>0</v>
      </c>
      <c r="Z631" s="153">
        <f t="shared" si="144"/>
        <v>0</v>
      </c>
      <c r="AA631" s="109"/>
    </row>
    <row r="632" spans="2:27" x14ac:dyDescent="0.25">
      <c r="B632" s="47"/>
      <c r="C632" s="57"/>
      <c r="D632" s="51">
        <v>30</v>
      </c>
      <c r="E632" s="51"/>
      <c r="F632" s="53">
        <v>0.1</v>
      </c>
      <c r="G632" s="44">
        <f t="shared" si="147"/>
        <v>1.8</v>
      </c>
      <c r="K632" s="40">
        <v>44348</v>
      </c>
      <c r="L632" s="54" t="str">
        <f t="shared" si="145"/>
        <v>.</v>
      </c>
      <c r="M632" s="58">
        <f t="shared" si="146"/>
        <v>0</v>
      </c>
      <c r="N632" s="124">
        <f t="shared" si="153"/>
        <v>0</v>
      </c>
      <c r="O632" s="120">
        <f t="shared" si="155"/>
        <v>0</v>
      </c>
      <c r="P632" s="115">
        <f>SUM(O621:O632)</f>
        <v>0</v>
      </c>
      <c r="Q632" s="42">
        <f t="shared" si="154"/>
        <v>0</v>
      </c>
      <c r="R632" s="135">
        <f t="shared" si="148"/>
        <v>0</v>
      </c>
      <c r="S632" s="135">
        <f t="shared" si="149"/>
        <v>0</v>
      </c>
      <c r="T632" s="121">
        <f t="shared" si="156"/>
        <v>0</v>
      </c>
      <c r="U632" s="132">
        <f t="shared" si="150"/>
        <v>0</v>
      </c>
      <c r="V632" s="121">
        <f t="shared" si="152"/>
        <v>0</v>
      </c>
      <c r="W632" s="47"/>
      <c r="X632" s="125">
        <f t="shared" si="157"/>
        <v>0</v>
      </c>
      <c r="Y632" s="125">
        <f t="shared" si="151"/>
        <v>0</v>
      </c>
      <c r="Z632" s="153">
        <f t="shared" si="144"/>
        <v>0</v>
      </c>
      <c r="AA632" s="109"/>
    </row>
    <row r="633" spans="2:27" x14ac:dyDescent="0.25">
      <c r="B633" s="47"/>
      <c r="C633" s="57"/>
      <c r="D633" s="51">
        <v>31</v>
      </c>
      <c r="E633" s="51"/>
      <c r="F633" s="53">
        <v>0.1</v>
      </c>
      <c r="G633" s="44">
        <f t="shared" si="147"/>
        <v>1.8</v>
      </c>
      <c r="K633" s="40">
        <v>44378</v>
      </c>
      <c r="L633" s="54" t="str">
        <f t="shared" si="145"/>
        <v>.</v>
      </c>
      <c r="M633" s="58">
        <f t="shared" si="146"/>
        <v>0</v>
      </c>
      <c r="N633" s="124">
        <f t="shared" si="153"/>
        <v>0</v>
      </c>
      <c r="O633" s="120">
        <f t="shared" si="155"/>
        <v>0</v>
      </c>
      <c r="P633" s="42"/>
      <c r="Q633" s="42">
        <f t="shared" si="154"/>
        <v>0</v>
      </c>
      <c r="R633" s="135">
        <f t="shared" si="148"/>
        <v>0</v>
      </c>
      <c r="S633" s="135">
        <f t="shared" si="149"/>
        <v>0</v>
      </c>
      <c r="T633" s="121">
        <f t="shared" si="156"/>
        <v>0</v>
      </c>
      <c r="U633" s="132">
        <f t="shared" si="150"/>
        <v>0</v>
      </c>
      <c r="V633" s="121">
        <f t="shared" si="152"/>
        <v>0</v>
      </c>
      <c r="W633" s="47"/>
      <c r="X633" s="125">
        <f t="shared" si="157"/>
        <v>0</v>
      </c>
      <c r="Y633" s="125">
        <f t="shared" si="151"/>
        <v>0</v>
      </c>
      <c r="Z633" s="153">
        <f t="shared" si="144"/>
        <v>0</v>
      </c>
      <c r="AA633" s="109"/>
    </row>
    <row r="634" spans="2:27" x14ac:dyDescent="0.25">
      <c r="B634" s="47"/>
      <c r="C634" s="57"/>
      <c r="D634" s="51">
        <v>31</v>
      </c>
      <c r="E634" s="51"/>
      <c r="F634" s="53">
        <v>0.1</v>
      </c>
      <c r="G634" s="44">
        <f t="shared" si="147"/>
        <v>1.8</v>
      </c>
      <c r="K634" s="40">
        <v>44409</v>
      </c>
      <c r="L634" s="54" t="str">
        <f t="shared" si="145"/>
        <v>.</v>
      </c>
      <c r="M634" s="58">
        <f t="shared" si="146"/>
        <v>0</v>
      </c>
      <c r="N634" s="124">
        <f t="shared" si="153"/>
        <v>0</v>
      </c>
      <c r="O634" s="120">
        <f t="shared" si="155"/>
        <v>0</v>
      </c>
      <c r="P634" s="42"/>
      <c r="Q634" s="42">
        <f t="shared" si="154"/>
        <v>0</v>
      </c>
      <c r="R634" s="135">
        <f t="shared" si="148"/>
        <v>0</v>
      </c>
      <c r="S634" s="135">
        <f t="shared" si="149"/>
        <v>0</v>
      </c>
      <c r="T634" s="121">
        <f t="shared" si="156"/>
        <v>0</v>
      </c>
      <c r="U634" s="132">
        <f t="shared" si="150"/>
        <v>0</v>
      </c>
      <c r="V634" s="121">
        <f t="shared" si="152"/>
        <v>0</v>
      </c>
      <c r="W634" s="47"/>
      <c r="X634" s="125">
        <f t="shared" si="157"/>
        <v>0</v>
      </c>
      <c r="Y634" s="125">
        <f t="shared" si="151"/>
        <v>0</v>
      </c>
      <c r="Z634" s="153">
        <f t="shared" si="144"/>
        <v>0</v>
      </c>
      <c r="AA634" s="109"/>
    </row>
    <row r="635" spans="2:27" x14ac:dyDescent="0.25">
      <c r="B635" s="47"/>
      <c r="C635" s="57"/>
      <c r="D635" s="51">
        <v>30</v>
      </c>
      <c r="E635" s="51"/>
      <c r="F635" s="53">
        <v>0.1</v>
      </c>
      <c r="G635" s="44">
        <f t="shared" si="147"/>
        <v>1.8</v>
      </c>
      <c r="K635" s="40">
        <v>44440</v>
      </c>
      <c r="L635" s="54" t="str">
        <f t="shared" si="145"/>
        <v>.</v>
      </c>
      <c r="M635" s="58">
        <f t="shared" si="146"/>
        <v>0</v>
      </c>
      <c r="N635" s="124">
        <f t="shared" si="153"/>
        <v>0</v>
      </c>
      <c r="O635" s="120">
        <f t="shared" si="155"/>
        <v>0</v>
      </c>
      <c r="P635" s="42"/>
      <c r="Q635" s="42">
        <f t="shared" si="154"/>
        <v>0</v>
      </c>
      <c r="R635" s="135">
        <f t="shared" si="148"/>
        <v>0</v>
      </c>
      <c r="S635" s="135">
        <f t="shared" si="149"/>
        <v>0</v>
      </c>
      <c r="T635" s="121">
        <f t="shared" si="156"/>
        <v>0</v>
      </c>
      <c r="U635" s="132">
        <f t="shared" si="150"/>
        <v>0</v>
      </c>
      <c r="V635" s="121">
        <f t="shared" si="152"/>
        <v>0</v>
      </c>
      <c r="W635" s="47"/>
      <c r="X635" s="125">
        <f t="shared" si="157"/>
        <v>0</v>
      </c>
      <c r="Y635" s="125">
        <f t="shared" si="151"/>
        <v>0</v>
      </c>
      <c r="Z635" s="153">
        <f t="shared" si="144"/>
        <v>0</v>
      </c>
      <c r="AA635" s="109"/>
    </row>
    <row r="636" spans="2:27" x14ac:dyDescent="0.25">
      <c r="B636" s="47"/>
      <c r="C636" s="57"/>
      <c r="D636" s="51">
        <v>31</v>
      </c>
      <c r="E636" s="51"/>
      <c r="F636" s="53">
        <v>0.1</v>
      </c>
      <c r="G636" s="44">
        <f t="shared" si="147"/>
        <v>1.8</v>
      </c>
      <c r="K636" s="40">
        <v>44470</v>
      </c>
      <c r="L636" s="54" t="str">
        <f t="shared" si="145"/>
        <v>.</v>
      </c>
      <c r="M636" s="58">
        <f t="shared" si="146"/>
        <v>0</v>
      </c>
      <c r="N636" s="124">
        <f t="shared" si="153"/>
        <v>0</v>
      </c>
      <c r="O636" s="120">
        <f t="shared" si="155"/>
        <v>0</v>
      </c>
      <c r="P636" s="42"/>
      <c r="Q636" s="42">
        <f t="shared" si="154"/>
        <v>0</v>
      </c>
      <c r="R636" s="135">
        <f t="shared" si="148"/>
        <v>0</v>
      </c>
      <c r="S636" s="135">
        <f t="shared" si="149"/>
        <v>0</v>
      </c>
      <c r="T636" s="121">
        <f t="shared" si="156"/>
        <v>0</v>
      </c>
      <c r="U636" s="132">
        <f t="shared" si="150"/>
        <v>0</v>
      </c>
      <c r="V636" s="121">
        <f t="shared" si="152"/>
        <v>0</v>
      </c>
      <c r="W636" s="47"/>
      <c r="X636" s="125">
        <f t="shared" si="157"/>
        <v>0</v>
      </c>
      <c r="Y636" s="125">
        <f t="shared" si="151"/>
        <v>0</v>
      </c>
      <c r="Z636" s="153">
        <f t="shared" si="144"/>
        <v>0</v>
      </c>
      <c r="AA636" s="109"/>
    </row>
    <row r="637" spans="2:27" x14ac:dyDescent="0.25">
      <c r="B637" s="47"/>
      <c r="C637" s="57"/>
      <c r="D637" s="51">
        <v>30</v>
      </c>
      <c r="E637" s="51"/>
      <c r="F637" s="53">
        <v>0.1</v>
      </c>
      <c r="G637" s="44">
        <f t="shared" si="147"/>
        <v>1.8</v>
      </c>
      <c r="K637" s="40">
        <v>44501</v>
      </c>
      <c r="L637" s="54" t="str">
        <f t="shared" si="145"/>
        <v>.</v>
      </c>
      <c r="M637" s="58">
        <f t="shared" si="146"/>
        <v>0</v>
      </c>
      <c r="N637" s="124">
        <f t="shared" si="153"/>
        <v>0</v>
      </c>
      <c r="O637" s="120">
        <f t="shared" si="155"/>
        <v>0</v>
      </c>
      <c r="P637" s="42"/>
      <c r="Q637" s="42">
        <f t="shared" si="154"/>
        <v>0</v>
      </c>
      <c r="R637" s="135">
        <f t="shared" si="148"/>
        <v>0</v>
      </c>
      <c r="S637" s="135">
        <f t="shared" si="149"/>
        <v>0</v>
      </c>
      <c r="T637" s="121">
        <f t="shared" si="156"/>
        <v>0</v>
      </c>
      <c r="U637" s="132">
        <f t="shared" si="150"/>
        <v>0</v>
      </c>
      <c r="V637" s="121">
        <f t="shared" si="152"/>
        <v>0</v>
      </c>
      <c r="W637" s="47"/>
      <c r="X637" s="125">
        <f t="shared" si="157"/>
        <v>0</v>
      </c>
      <c r="Y637" s="125">
        <f t="shared" si="151"/>
        <v>0</v>
      </c>
      <c r="Z637" s="153">
        <f t="shared" si="144"/>
        <v>0</v>
      </c>
      <c r="AA637" s="109"/>
    </row>
    <row r="638" spans="2:27" x14ac:dyDescent="0.25">
      <c r="B638" s="47"/>
      <c r="C638" s="57"/>
      <c r="D638" s="51">
        <v>31</v>
      </c>
      <c r="E638" s="51"/>
      <c r="F638" s="53">
        <v>0.1</v>
      </c>
      <c r="G638" s="44">
        <f t="shared" si="147"/>
        <v>1.8</v>
      </c>
      <c r="I638" s="96">
        <f>SUM(G628:G639)/12</f>
        <v>1.8000000000000005</v>
      </c>
      <c r="K638" s="40">
        <v>44531</v>
      </c>
      <c r="L638" s="54" t="str">
        <f t="shared" si="145"/>
        <v>.</v>
      </c>
      <c r="M638" s="58">
        <f t="shared" si="146"/>
        <v>0</v>
      </c>
      <c r="N638" s="124">
        <f t="shared" si="153"/>
        <v>0</v>
      </c>
      <c r="O638" s="120">
        <f t="shared" si="155"/>
        <v>0</v>
      </c>
      <c r="P638" s="42"/>
      <c r="Q638" s="42">
        <f t="shared" si="154"/>
        <v>0</v>
      </c>
      <c r="R638" s="135">
        <f t="shared" si="148"/>
        <v>0</v>
      </c>
      <c r="S638" s="135">
        <f t="shared" si="149"/>
        <v>0</v>
      </c>
      <c r="T638" s="121">
        <f t="shared" si="156"/>
        <v>0</v>
      </c>
      <c r="U638" s="132">
        <f t="shared" si="150"/>
        <v>0</v>
      </c>
      <c r="V638" s="121">
        <f t="shared" si="152"/>
        <v>0</v>
      </c>
      <c r="W638" s="47"/>
      <c r="X638" s="125">
        <f t="shared" si="157"/>
        <v>0</v>
      </c>
      <c r="Y638" s="125">
        <f t="shared" si="151"/>
        <v>0</v>
      </c>
      <c r="Z638" s="153">
        <f t="shared" si="144"/>
        <v>0</v>
      </c>
      <c r="AA638" s="109"/>
    </row>
    <row r="639" spans="2:27" x14ac:dyDescent="0.25">
      <c r="B639" s="47"/>
      <c r="C639" s="57"/>
      <c r="D639" s="51">
        <v>31</v>
      </c>
      <c r="E639" s="51"/>
      <c r="F639" s="53">
        <v>0.1</v>
      </c>
      <c r="G639" s="44">
        <f t="shared" si="147"/>
        <v>1.8</v>
      </c>
      <c r="H639" s="39">
        <f>H627+1</f>
        <v>2022</v>
      </c>
      <c r="K639" s="40">
        <v>44562</v>
      </c>
      <c r="L639" s="54" t="str">
        <f t="shared" si="145"/>
        <v>.</v>
      </c>
      <c r="M639" s="58">
        <f t="shared" si="146"/>
        <v>0</v>
      </c>
      <c r="N639" s="124">
        <f t="shared" si="153"/>
        <v>0</v>
      </c>
      <c r="O639" s="120">
        <f t="shared" si="155"/>
        <v>0</v>
      </c>
      <c r="P639" s="42"/>
      <c r="Q639" s="42">
        <f t="shared" si="154"/>
        <v>0</v>
      </c>
      <c r="R639" s="135">
        <f t="shared" si="148"/>
        <v>0</v>
      </c>
      <c r="S639" s="135">
        <f t="shared" si="149"/>
        <v>0</v>
      </c>
      <c r="T639" s="121">
        <f t="shared" si="156"/>
        <v>0</v>
      </c>
      <c r="U639" s="132">
        <f t="shared" si="150"/>
        <v>0</v>
      </c>
      <c r="V639" s="121">
        <f t="shared" si="152"/>
        <v>0</v>
      </c>
      <c r="W639" s="47"/>
      <c r="X639" s="125">
        <f t="shared" si="157"/>
        <v>0</v>
      </c>
      <c r="Y639" s="125">
        <f t="shared" si="151"/>
        <v>0</v>
      </c>
      <c r="Z639" s="153">
        <f t="shared" si="144"/>
        <v>0</v>
      </c>
      <c r="AA639" s="109"/>
    </row>
    <row r="640" spans="2:27" x14ac:dyDescent="0.25">
      <c r="B640" s="47"/>
      <c r="C640" s="57"/>
      <c r="D640" s="51">
        <v>28.25</v>
      </c>
      <c r="E640" s="51"/>
      <c r="F640" s="53">
        <v>0.1</v>
      </c>
      <c r="G640" s="44">
        <f t="shared" si="147"/>
        <v>1.8</v>
      </c>
      <c r="K640" s="40">
        <v>44593</v>
      </c>
      <c r="L640" s="54" t="str">
        <f t="shared" si="145"/>
        <v>.</v>
      </c>
      <c r="M640" s="58">
        <f t="shared" si="146"/>
        <v>0</v>
      </c>
      <c r="N640" s="124">
        <f t="shared" si="153"/>
        <v>0</v>
      </c>
      <c r="O640" s="120">
        <f t="shared" si="155"/>
        <v>0</v>
      </c>
      <c r="P640" s="42"/>
      <c r="Q640" s="42">
        <f t="shared" si="154"/>
        <v>0</v>
      </c>
      <c r="R640" s="135">
        <f t="shared" si="148"/>
        <v>0</v>
      </c>
      <c r="S640" s="135">
        <f t="shared" si="149"/>
        <v>0</v>
      </c>
      <c r="T640" s="121">
        <f t="shared" si="156"/>
        <v>0</v>
      </c>
      <c r="U640" s="132">
        <f t="shared" si="150"/>
        <v>0</v>
      </c>
      <c r="V640" s="121">
        <f t="shared" si="152"/>
        <v>0</v>
      </c>
      <c r="W640" s="47"/>
      <c r="X640" s="125">
        <f t="shared" si="157"/>
        <v>0</v>
      </c>
      <c r="Y640" s="125">
        <f t="shared" si="151"/>
        <v>0</v>
      </c>
      <c r="Z640" s="153">
        <f t="shared" si="144"/>
        <v>0</v>
      </c>
      <c r="AA640" s="109"/>
    </row>
    <row r="641" spans="2:22" x14ac:dyDescent="0.25">
      <c r="B641" s="47"/>
      <c r="C641" s="57"/>
      <c r="O641" s="120">
        <f t="shared" si="155"/>
        <v>0</v>
      </c>
      <c r="P641" s="42"/>
      <c r="Q641" s="42"/>
      <c r="R641" s="135"/>
      <c r="S641" s="135"/>
      <c r="T641" s="118"/>
      <c r="U641" s="130"/>
      <c r="V641" s="118"/>
    </row>
    <row r="642" spans="2:22" x14ac:dyDescent="0.25">
      <c r="P642" s="42"/>
      <c r="Q642" s="42"/>
      <c r="R642" s="135"/>
      <c r="S642" s="135"/>
      <c r="T642" s="118"/>
      <c r="U642" s="130"/>
      <c r="V642" s="118"/>
    </row>
    <row r="643" spans="2:22" x14ac:dyDescent="0.25">
      <c r="P643" s="42"/>
      <c r="Q643" s="42"/>
      <c r="R643" s="135"/>
      <c r="S643" s="135"/>
      <c r="T643" s="118"/>
      <c r="U643" s="130"/>
      <c r="V643" s="118"/>
    </row>
    <row r="644" spans="2:22" x14ac:dyDescent="0.25">
      <c r="P644" s="115">
        <f>SUM(O633:O644)</f>
        <v>0</v>
      </c>
      <c r="Q644" s="115"/>
      <c r="R644" s="138"/>
      <c r="S644" s="138"/>
      <c r="T644" s="118"/>
      <c r="U644" s="130"/>
      <c r="V644" s="118"/>
    </row>
    <row r="645" spans="2:22" x14ac:dyDescent="0.25">
      <c r="P645" s="42"/>
      <c r="Q645" s="42"/>
      <c r="R645" s="135"/>
      <c r="S645" s="135"/>
      <c r="T645" s="118"/>
      <c r="U645" s="130"/>
      <c r="V645" s="118"/>
    </row>
    <row r="646" spans="2:22" x14ac:dyDescent="0.25">
      <c r="P646" s="42"/>
      <c r="Q646" s="42"/>
      <c r="R646" s="135"/>
      <c r="S646" s="135"/>
      <c r="T646" s="118"/>
      <c r="U646" s="130"/>
      <c r="V646" s="118"/>
    </row>
    <row r="647" spans="2:22" x14ac:dyDescent="0.25">
      <c r="P647" s="42"/>
      <c r="Q647" s="42"/>
      <c r="R647" s="135"/>
      <c r="S647" s="135"/>
      <c r="T647" s="118"/>
      <c r="U647" s="130"/>
      <c r="V647" s="118"/>
    </row>
    <row r="648" spans="2:22" x14ac:dyDescent="0.25">
      <c r="P648" s="42"/>
      <c r="Q648" s="42"/>
      <c r="R648" s="135"/>
      <c r="S648" s="135"/>
      <c r="T648" s="118"/>
      <c r="U648" s="130"/>
      <c r="V648" s="118"/>
    </row>
    <row r="649" spans="2:22" x14ac:dyDescent="0.25">
      <c r="P649" s="42"/>
      <c r="Q649" s="42"/>
      <c r="R649" s="135"/>
      <c r="S649" s="135"/>
      <c r="T649" s="118"/>
      <c r="U649" s="130"/>
      <c r="V649" s="118"/>
    </row>
    <row r="650" spans="2:22" x14ac:dyDescent="0.25">
      <c r="I650" s="96">
        <f>SUM(G639:G650)/12</f>
        <v>0.3</v>
      </c>
      <c r="P650" s="42"/>
      <c r="Q650" s="42"/>
      <c r="R650" s="135"/>
      <c r="S650" s="135"/>
      <c r="T650" s="118"/>
      <c r="U650" s="130"/>
      <c r="V650" s="118"/>
    </row>
    <row r="651" spans="2:22" x14ac:dyDescent="0.25">
      <c r="P651" s="42"/>
      <c r="Q651" s="42"/>
      <c r="R651" s="135"/>
      <c r="S651" s="135"/>
      <c r="T651" s="118"/>
      <c r="U651" s="130"/>
      <c r="V651" s="118"/>
    </row>
    <row r="652" spans="2:22" x14ac:dyDescent="0.25">
      <c r="P652" s="42"/>
      <c r="Q652" s="42"/>
      <c r="R652" s="135"/>
      <c r="S652" s="135"/>
      <c r="T652" s="118"/>
      <c r="U652" s="130"/>
      <c r="V652" s="118"/>
    </row>
    <row r="653" spans="2:22" x14ac:dyDescent="0.25">
      <c r="P653" s="42"/>
      <c r="Q653" s="42"/>
      <c r="R653" s="135"/>
      <c r="S653" s="135"/>
      <c r="T653" s="118"/>
      <c r="U653" s="130"/>
      <c r="V653" s="118"/>
    </row>
    <row r="654" spans="2:22" x14ac:dyDescent="0.25">
      <c r="P654" s="42"/>
      <c r="Q654" s="42"/>
      <c r="R654" s="135"/>
      <c r="S654" s="135"/>
      <c r="T654" s="118"/>
      <c r="U654" s="130"/>
      <c r="V654" s="118"/>
    </row>
    <row r="655" spans="2:22" x14ac:dyDescent="0.25">
      <c r="P655" s="42"/>
      <c r="Q655" s="42"/>
      <c r="R655" s="135"/>
      <c r="S655" s="135"/>
      <c r="T655" s="118"/>
      <c r="U655" s="130"/>
      <c r="V655" s="118"/>
    </row>
    <row r="656" spans="2:22" x14ac:dyDescent="0.25">
      <c r="P656" s="115">
        <f>SUM(O645:O656)</f>
        <v>0</v>
      </c>
      <c r="Q656" s="115"/>
      <c r="R656" s="138"/>
      <c r="S656" s="138"/>
      <c r="T656" s="118"/>
      <c r="U656" s="130"/>
      <c r="V656" s="118"/>
    </row>
    <row r="657" spans="9:22" x14ac:dyDescent="0.25">
      <c r="P657" s="42"/>
      <c r="Q657" s="42"/>
      <c r="R657" s="135"/>
      <c r="S657" s="135"/>
      <c r="T657" s="118"/>
      <c r="U657" s="130"/>
      <c r="V657" s="118"/>
    </row>
    <row r="658" spans="9:22" x14ac:dyDescent="0.25">
      <c r="P658" s="42"/>
      <c r="Q658" s="42"/>
      <c r="R658" s="135"/>
      <c r="S658" s="135"/>
      <c r="T658" s="118"/>
      <c r="U658" s="130"/>
      <c r="V658" s="118"/>
    </row>
    <row r="659" spans="9:22" x14ac:dyDescent="0.25">
      <c r="P659" s="42"/>
      <c r="Q659" s="42"/>
      <c r="R659" s="135"/>
      <c r="S659" s="135"/>
      <c r="T659" s="118"/>
      <c r="U659" s="130"/>
      <c r="V659" s="118"/>
    </row>
    <row r="660" spans="9:22" x14ac:dyDescent="0.25">
      <c r="P660" s="42"/>
      <c r="Q660" s="42"/>
      <c r="R660" s="135"/>
      <c r="S660" s="135"/>
      <c r="T660" s="118"/>
      <c r="U660" s="130"/>
      <c r="V660" s="118"/>
    </row>
    <row r="661" spans="9:22" x14ac:dyDescent="0.25">
      <c r="P661" s="42"/>
      <c r="Q661" s="42"/>
      <c r="R661" s="135"/>
      <c r="S661" s="135"/>
      <c r="T661" s="118"/>
      <c r="U661" s="130"/>
      <c r="V661" s="118"/>
    </row>
    <row r="662" spans="9:22" x14ac:dyDescent="0.25">
      <c r="I662" s="96">
        <f>SUM(G651:G662)/12</f>
        <v>0</v>
      </c>
      <c r="P662" s="42"/>
      <c r="Q662" s="42"/>
      <c r="R662" s="135"/>
      <c r="S662" s="135"/>
      <c r="T662" s="118"/>
      <c r="U662" s="130"/>
      <c r="V662" s="118"/>
    </row>
    <row r="663" spans="9:22" x14ac:dyDescent="0.25">
      <c r="P663" s="42"/>
      <c r="Q663" s="42"/>
      <c r="R663" s="135"/>
      <c r="S663" s="135"/>
      <c r="T663" s="118"/>
      <c r="U663" s="130"/>
      <c r="V663" s="118"/>
    </row>
    <row r="664" spans="9:22" x14ac:dyDescent="0.25">
      <c r="P664" s="42"/>
      <c r="Q664" s="42"/>
      <c r="R664" s="135"/>
      <c r="S664" s="135"/>
      <c r="T664" s="118"/>
      <c r="U664" s="130"/>
      <c r="V664" s="118"/>
    </row>
    <row r="665" spans="9:22" x14ac:dyDescent="0.25">
      <c r="P665" s="42"/>
      <c r="Q665" s="42"/>
      <c r="R665" s="135"/>
      <c r="S665" s="135"/>
      <c r="T665" s="118"/>
      <c r="U665" s="130"/>
      <c r="V665" s="118"/>
    </row>
    <row r="666" spans="9:22" x14ac:dyDescent="0.25">
      <c r="P666" s="42"/>
      <c r="Q666" s="42"/>
      <c r="R666" s="135"/>
      <c r="S666" s="135"/>
      <c r="T666" s="118"/>
      <c r="U666" s="130"/>
      <c r="V666" s="118"/>
    </row>
    <row r="667" spans="9:22" x14ac:dyDescent="0.25">
      <c r="P667" s="42"/>
      <c r="Q667" s="42"/>
      <c r="R667" s="135"/>
      <c r="S667" s="135"/>
      <c r="T667" s="118"/>
      <c r="U667" s="130"/>
      <c r="V667" s="118"/>
    </row>
    <row r="668" spans="9:22" x14ac:dyDescent="0.25">
      <c r="P668" s="115">
        <f>SUM(O657:O668)</f>
        <v>0</v>
      </c>
      <c r="Q668" s="115"/>
      <c r="R668" s="138"/>
      <c r="S668" s="138"/>
      <c r="T668" s="118"/>
      <c r="U668" s="130"/>
      <c r="V668" s="118"/>
    </row>
    <row r="669" spans="9:22" x14ac:dyDescent="0.25">
      <c r="P669" s="42"/>
      <c r="Q669" s="42"/>
      <c r="R669" s="135"/>
      <c r="S669" s="135"/>
      <c r="T669" s="118"/>
      <c r="U669" s="130"/>
      <c r="V669" s="118"/>
    </row>
    <row r="670" spans="9:22" x14ac:dyDescent="0.25">
      <c r="P670" s="42"/>
      <c r="Q670" s="42"/>
      <c r="R670" s="135"/>
      <c r="S670" s="135"/>
      <c r="T670" s="118"/>
      <c r="U670" s="130"/>
      <c r="V670" s="118"/>
    </row>
    <row r="671" spans="9:22" x14ac:dyDescent="0.25">
      <c r="P671" s="42"/>
      <c r="Q671" s="42"/>
      <c r="R671" s="135"/>
      <c r="S671" s="135"/>
      <c r="T671" s="118"/>
      <c r="U671" s="130"/>
      <c r="V671" s="118"/>
    </row>
    <row r="672" spans="9:22" x14ac:dyDescent="0.25">
      <c r="P672" s="42"/>
      <c r="Q672" s="42"/>
      <c r="R672" s="135"/>
      <c r="S672" s="135"/>
      <c r="T672" s="118"/>
      <c r="U672" s="130"/>
      <c r="V672" s="118"/>
    </row>
    <row r="673" spans="9:22" x14ac:dyDescent="0.25">
      <c r="P673" s="42"/>
      <c r="Q673" s="42"/>
      <c r="R673" s="135"/>
      <c r="S673" s="135"/>
      <c r="T673" s="118"/>
      <c r="U673" s="130"/>
      <c r="V673" s="118"/>
    </row>
    <row r="674" spans="9:22" x14ac:dyDescent="0.25">
      <c r="I674" s="96">
        <f>SUM(G663:G674)/12</f>
        <v>0</v>
      </c>
      <c r="P674" s="42"/>
      <c r="Q674" s="42"/>
      <c r="R674" s="135"/>
      <c r="S674" s="135"/>
      <c r="T674" s="118"/>
      <c r="U674" s="130"/>
      <c r="V674" s="118"/>
    </row>
    <row r="675" spans="9:22" x14ac:dyDescent="0.25">
      <c r="P675" s="42"/>
      <c r="Q675" s="42"/>
      <c r="R675" s="135"/>
      <c r="S675" s="135"/>
      <c r="T675" s="118"/>
      <c r="U675" s="130"/>
      <c r="V675" s="118"/>
    </row>
    <row r="676" spans="9:22" x14ac:dyDescent="0.25">
      <c r="P676" s="42"/>
      <c r="Q676" s="42"/>
      <c r="R676" s="135"/>
      <c r="S676" s="135"/>
      <c r="T676" s="118"/>
      <c r="U676" s="130"/>
      <c r="V676" s="118"/>
    </row>
    <row r="677" spans="9:22" x14ac:dyDescent="0.25">
      <c r="P677" s="42"/>
      <c r="Q677" s="42"/>
      <c r="R677" s="135"/>
      <c r="S677" s="135"/>
      <c r="T677" s="118"/>
      <c r="U677" s="130"/>
      <c r="V677" s="118"/>
    </row>
    <row r="678" spans="9:22" x14ac:dyDescent="0.25">
      <c r="P678" s="42"/>
      <c r="Q678" s="42"/>
      <c r="R678" s="135"/>
      <c r="S678" s="135"/>
      <c r="T678" s="118"/>
      <c r="U678" s="130"/>
      <c r="V678" s="118"/>
    </row>
    <row r="679" spans="9:22" x14ac:dyDescent="0.25">
      <c r="P679" s="42"/>
      <c r="Q679" s="42"/>
      <c r="R679" s="135"/>
      <c r="S679" s="135"/>
      <c r="T679" s="118"/>
      <c r="U679" s="130"/>
      <c r="V679" s="118"/>
    </row>
    <row r="680" spans="9:22" x14ac:dyDescent="0.25">
      <c r="P680" s="115">
        <f>SUM(O669:O680)</f>
        <v>0</v>
      </c>
      <c r="Q680" s="115"/>
      <c r="R680" s="138"/>
      <c r="S680" s="138"/>
      <c r="T680" s="118"/>
      <c r="U680" s="130"/>
      <c r="V680" s="118"/>
    </row>
    <row r="681" spans="9:22" x14ac:dyDescent="0.25">
      <c r="P681" s="42"/>
      <c r="Q681" s="42"/>
      <c r="R681" s="135"/>
      <c r="S681" s="135"/>
      <c r="T681" s="118"/>
      <c r="U681" s="130"/>
      <c r="V681" s="118"/>
    </row>
    <row r="682" spans="9:22" x14ac:dyDescent="0.25">
      <c r="P682" s="42"/>
      <c r="Q682" s="42"/>
      <c r="R682" s="135"/>
      <c r="S682" s="135"/>
      <c r="T682" s="118"/>
      <c r="U682" s="130"/>
      <c r="V682" s="118"/>
    </row>
    <row r="683" spans="9:22" x14ac:dyDescent="0.25">
      <c r="P683" s="42"/>
      <c r="Q683" s="42"/>
      <c r="R683" s="135"/>
      <c r="S683" s="135"/>
      <c r="T683" s="118"/>
      <c r="U683" s="130"/>
      <c r="V683" s="118"/>
    </row>
    <row r="684" spans="9:22" x14ac:dyDescent="0.25">
      <c r="P684" s="42"/>
      <c r="Q684" s="42"/>
      <c r="R684" s="135"/>
      <c r="S684" s="135"/>
      <c r="T684" s="118"/>
      <c r="U684" s="130"/>
      <c r="V684" s="118"/>
    </row>
    <row r="685" spans="9:22" x14ac:dyDescent="0.25">
      <c r="P685" s="42"/>
      <c r="Q685" s="42"/>
      <c r="R685" s="135"/>
      <c r="S685" s="135"/>
      <c r="T685" s="118"/>
      <c r="U685" s="130"/>
      <c r="V685" s="118"/>
    </row>
    <row r="686" spans="9:22" x14ac:dyDescent="0.25">
      <c r="P686" s="42"/>
      <c r="Q686" s="42"/>
      <c r="R686" s="135"/>
      <c r="S686" s="135"/>
      <c r="T686" s="118"/>
      <c r="U686" s="130"/>
      <c r="V686" s="118"/>
    </row>
    <row r="687" spans="9:22" x14ac:dyDescent="0.25">
      <c r="I687" s="96">
        <f>SUM(G676:G687)/12</f>
        <v>0</v>
      </c>
      <c r="P687" s="42"/>
      <c r="Q687" s="42"/>
      <c r="R687" s="135"/>
      <c r="S687" s="135"/>
      <c r="T687" s="118"/>
      <c r="U687" s="130"/>
      <c r="V687" s="118"/>
    </row>
    <row r="688" spans="9:22" x14ac:dyDescent="0.25">
      <c r="P688" s="42"/>
      <c r="Q688" s="42"/>
      <c r="R688" s="135"/>
      <c r="S688" s="135"/>
      <c r="T688" s="118"/>
      <c r="U688" s="130"/>
      <c r="V688" s="118"/>
    </row>
    <row r="689" spans="9:22" x14ac:dyDescent="0.25">
      <c r="P689" s="42"/>
      <c r="Q689" s="42"/>
      <c r="R689" s="135"/>
      <c r="S689" s="135"/>
      <c r="T689" s="118"/>
      <c r="U689" s="130"/>
      <c r="V689" s="118"/>
    </row>
    <row r="690" spans="9:22" x14ac:dyDescent="0.25">
      <c r="P690" s="42"/>
      <c r="Q690" s="42"/>
      <c r="R690" s="135"/>
      <c r="S690" s="135"/>
      <c r="T690" s="118"/>
      <c r="U690" s="130"/>
      <c r="V690" s="118"/>
    </row>
    <row r="691" spans="9:22" x14ac:dyDescent="0.25">
      <c r="P691" s="42"/>
      <c r="Q691" s="42"/>
      <c r="R691" s="135"/>
      <c r="S691" s="135"/>
      <c r="T691" s="118"/>
      <c r="U691" s="130"/>
      <c r="V691" s="118"/>
    </row>
    <row r="692" spans="9:22" x14ac:dyDescent="0.25">
      <c r="P692" s="115">
        <f>SUM(O681:O692)</f>
        <v>0</v>
      </c>
      <c r="Q692" s="115"/>
      <c r="R692" s="138"/>
      <c r="S692" s="138"/>
      <c r="T692" s="118"/>
      <c r="U692" s="130"/>
      <c r="V692" s="118"/>
    </row>
    <row r="693" spans="9:22" x14ac:dyDescent="0.25">
      <c r="P693" s="42"/>
      <c r="Q693" s="42"/>
      <c r="R693" s="135"/>
      <c r="S693" s="135"/>
      <c r="T693" s="118"/>
      <c r="U693" s="130"/>
      <c r="V693" s="118"/>
    </row>
    <row r="694" spans="9:22" x14ac:dyDescent="0.25">
      <c r="P694" s="42"/>
      <c r="Q694" s="42"/>
      <c r="R694" s="135"/>
      <c r="S694" s="135"/>
      <c r="T694" s="118"/>
      <c r="U694" s="130"/>
      <c r="V694" s="118"/>
    </row>
    <row r="695" spans="9:22" x14ac:dyDescent="0.25">
      <c r="P695" s="42"/>
      <c r="Q695" s="42"/>
      <c r="R695" s="135"/>
      <c r="S695" s="135"/>
      <c r="T695" s="118"/>
      <c r="U695" s="130"/>
      <c r="V695" s="118"/>
    </row>
    <row r="696" spans="9:22" x14ac:dyDescent="0.25">
      <c r="P696" s="42"/>
      <c r="Q696" s="42"/>
      <c r="R696" s="135"/>
      <c r="S696" s="135"/>
      <c r="T696" s="118"/>
      <c r="U696" s="130"/>
      <c r="V696" s="118"/>
    </row>
    <row r="697" spans="9:22" x14ac:dyDescent="0.25">
      <c r="P697" s="42"/>
      <c r="Q697" s="42"/>
      <c r="R697" s="135"/>
      <c r="S697" s="135"/>
      <c r="T697" s="118"/>
      <c r="U697" s="130"/>
      <c r="V697" s="118"/>
    </row>
    <row r="698" spans="9:22" x14ac:dyDescent="0.25">
      <c r="I698" s="96">
        <f>SUM(G687:G698)/12</f>
        <v>0</v>
      </c>
      <c r="P698" s="42"/>
      <c r="Q698" s="42"/>
      <c r="R698" s="135"/>
      <c r="S698" s="135"/>
      <c r="T698" s="118"/>
      <c r="U698" s="130"/>
      <c r="V698" s="118"/>
    </row>
    <row r="699" spans="9:22" x14ac:dyDescent="0.25">
      <c r="P699" s="42"/>
      <c r="Q699" s="42"/>
      <c r="R699" s="135"/>
      <c r="S699" s="135"/>
      <c r="T699" s="118"/>
      <c r="U699" s="130"/>
      <c r="V699" s="118"/>
    </row>
    <row r="700" spans="9:22" x14ac:dyDescent="0.25">
      <c r="P700" s="42"/>
      <c r="Q700" s="42"/>
      <c r="R700" s="135"/>
      <c r="S700" s="135"/>
      <c r="T700" s="118"/>
      <c r="U700" s="130"/>
      <c r="V700" s="118"/>
    </row>
    <row r="701" spans="9:22" x14ac:dyDescent="0.25">
      <c r="P701" s="42"/>
      <c r="Q701" s="42"/>
      <c r="R701" s="135"/>
      <c r="S701" s="135"/>
      <c r="T701" s="118"/>
      <c r="U701" s="130"/>
      <c r="V701" s="118"/>
    </row>
    <row r="702" spans="9:22" x14ac:dyDescent="0.25">
      <c r="P702" s="42"/>
      <c r="Q702" s="42"/>
      <c r="R702" s="135"/>
      <c r="S702" s="135"/>
      <c r="T702" s="118"/>
      <c r="U702" s="130"/>
      <c r="V702" s="118"/>
    </row>
    <row r="703" spans="9:22" x14ac:dyDescent="0.25">
      <c r="P703" s="42"/>
      <c r="Q703" s="42"/>
      <c r="R703" s="135"/>
      <c r="S703" s="135"/>
      <c r="T703" s="118"/>
      <c r="U703" s="130"/>
      <c r="V703" s="118"/>
    </row>
    <row r="704" spans="9:22" x14ac:dyDescent="0.25">
      <c r="P704" s="115">
        <f>SUM(O693:O704)</f>
        <v>0</v>
      </c>
      <c r="Q704" s="115"/>
      <c r="R704" s="138"/>
      <c r="S704" s="138"/>
      <c r="T704" s="118"/>
      <c r="U704" s="130"/>
      <c r="V704" s="118"/>
    </row>
    <row r="705" spans="9:22" x14ac:dyDescent="0.25">
      <c r="P705" s="42"/>
      <c r="Q705" s="42"/>
      <c r="R705" s="135"/>
      <c r="S705" s="135"/>
      <c r="T705" s="118"/>
      <c r="U705" s="130"/>
      <c r="V705" s="118"/>
    </row>
    <row r="706" spans="9:22" x14ac:dyDescent="0.25">
      <c r="P706" s="42"/>
      <c r="Q706" s="42"/>
      <c r="R706" s="135"/>
      <c r="S706" s="135"/>
      <c r="T706" s="118"/>
      <c r="U706" s="130"/>
      <c r="V706" s="118"/>
    </row>
    <row r="707" spans="9:22" x14ac:dyDescent="0.25">
      <c r="P707" s="42"/>
      <c r="Q707" s="42"/>
      <c r="R707" s="135"/>
      <c r="S707" s="135"/>
      <c r="T707" s="118"/>
      <c r="U707" s="130"/>
      <c r="V707" s="118"/>
    </row>
    <row r="708" spans="9:22" x14ac:dyDescent="0.25">
      <c r="P708" s="42"/>
      <c r="Q708" s="42"/>
      <c r="R708" s="135"/>
      <c r="S708" s="135"/>
      <c r="T708" s="118"/>
      <c r="U708" s="130"/>
      <c r="V708" s="118"/>
    </row>
    <row r="709" spans="9:22" x14ac:dyDescent="0.25">
      <c r="P709" s="42"/>
      <c r="Q709" s="42"/>
      <c r="R709" s="135"/>
      <c r="S709" s="135"/>
      <c r="T709" s="118"/>
      <c r="U709" s="130"/>
      <c r="V709" s="118"/>
    </row>
    <row r="710" spans="9:22" x14ac:dyDescent="0.25">
      <c r="I710" s="96">
        <f>SUM(G699:G710)/12</f>
        <v>0</v>
      </c>
      <c r="P710" s="42"/>
      <c r="Q710" s="42"/>
      <c r="R710" s="135"/>
      <c r="S710" s="135"/>
      <c r="T710" s="118"/>
      <c r="U710" s="130"/>
      <c r="V710" s="118"/>
    </row>
    <row r="711" spans="9:22" x14ac:dyDescent="0.25">
      <c r="P711" s="42"/>
      <c r="Q711" s="42"/>
      <c r="R711" s="135"/>
      <c r="S711" s="135"/>
      <c r="T711" s="118"/>
      <c r="U711" s="130"/>
      <c r="V711" s="118"/>
    </row>
    <row r="712" spans="9:22" x14ac:dyDescent="0.25">
      <c r="P712" s="42"/>
      <c r="Q712" s="42"/>
      <c r="R712" s="135"/>
      <c r="S712" s="135"/>
      <c r="T712" s="118"/>
      <c r="U712" s="130"/>
      <c r="V712" s="118"/>
    </row>
    <row r="713" spans="9:22" x14ac:dyDescent="0.25">
      <c r="P713" s="42"/>
      <c r="Q713" s="42"/>
      <c r="R713" s="135"/>
      <c r="S713" s="135"/>
      <c r="T713" s="118"/>
      <c r="U713" s="130"/>
      <c r="V713" s="118"/>
    </row>
    <row r="714" spans="9:22" x14ac:dyDescent="0.25">
      <c r="P714" s="42"/>
      <c r="Q714" s="42"/>
      <c r="R714" s="135"/>
      <c r="S714" s="135"/>
      <c r="T714" s="118"/>
      <c r="U714" s="130"/>
      <c r="V714" s="118"/>
    </row>
    <row r="715" spans="9:22" x14ac:dyDescent="0.25">
      <c r="P715" s="42"/>
      <c r="Q715" s="42"/>
      <c r="R715" s="135"/>
      <c r="S715" s="135"/>
      <c r="T715" s="118"/>
      <c r="U715" s="130"/>
      <c r="V715" s="118"/>
    </row>
    <row r="716" spans="9:22" x14ac:dyDescent="0.25">
      <c r="P716" s="115">
        <f>SUM(O705:O716)</f>
        <v>0</v>
      </c>
      <c r="Q716" s="115"/>
      <c r="R716" s="138"/>
      <c r="S716" s="138"/>
      <c r="T716" s="118"/>
      <c r="U716" s="130"/>
      <c r="V716" s="118"/>
    </row>
    <row r="717" spans="9:22" x14ac:dyDescent="0.25">
      <c r="T717" s="118"/>
      <c r="U717" s="130"/>
      <c r="V717" s="118"/>
    </row>
    <row r="718" spans="9:22" x14ac:dyDescent="0.25">
      <c r="T718" s="118"/>
      <c r="U718" s="130"/>
      <c r="V718" s="118"/>
    </row>
    <row r="719" spans="9:22" x14ac:dyDescent="0.25">
      <c r="T719" s="118"/>
      <c r="U719" s="130"/>
      <c r="V719" s="118"/>
    </row>
    <row r="720" spans="9:22" x14ac:dyDescent="0.25">
      <c r="T720" s="118"/>
      <c r="U720" s="130"/>
      <c r="V720" s="118"/>
    </row>
    <row r="721" spans="9:22" x14ac:dyDescent="0.25">
      <c r="T721" s="118"/>
      <c r="U721" s="130"/>
      <c r="V721" s="118"/>
    </row>
    <row r="722" spans="9:22" x14ac:dyDescent="0.25">
      <c r="I722" s="96">
        <f>SUM(G711:G722)/12</f>
        <v>0</v>
      </c>
      <c r="T722" s="118"/>
      <c r="U722" s="130"/>
      <c r="V722" s="118"/>
    </row>
    <row r="723" spans="9:22" x14ac:dyDescent="0.25">
      <c r="T723" s="118"/>
      <c r="U723" s="130"/>
      <c r="V723" s="118"/>
    </row>
    <row r="724" spans="9:22" x14ac:dyDescent="0.25">
      <c r="T724" s="118"/>
      <c r="U724" s="130"/>
      <c r="V724" s="118"/>
    </row>
    <row r="725" spans="9:22" x14ac:dyDescent="0.25">
      <c r="T725" s="118"/>
      <c r="U725" s="130"/>
      <c r="V725" s="118"/>
    </row>
    <row r="726" spans="9:22" x14ac:dyDescent="0.25">
      <c r="T726" s="118"/>
      <c r="U726" s="130"/>
      <c r="V726" s="118"/>
    </row>
    <row r="727" spans="9:22" x14ac:dyDescent="0.25">
      <c r="T727" s="118"/>
      <c r="U727" s="130"/>
      <c r="V727" s="118"/>
    </row>
    <row r="728" spans="9:22" x14ac:dyDescent="0.25">
      <c r="T728" s="118"/>
      <c r="U728" s="130"/>
      <c r="V728" s="118"/>
    </row>
    <row r="729" spans="9:22" x14ac:dyDescent="0.25">
      <c r="T729" s="118"/>
      <c r="U729" s="130"/>
      <c r="V729" s="118"/>
    </row>
    <row r="730" spans="9:22" x14ac:dyDescent="0.25">
      <c r="T730" s="118"/>
      <c r="U730" s="130"/>
      <c r="V730" s="118"/>
    </row>
    <row r="731" spans="9:22" x14ac:dyDescent="0.25">
      <c r="T731" s="118"/>
      <c r="U731" s="130"/>
      <c r="V731" s="118"/>
    </row>
    <row r="732" spans="9:22" x14ac:dyDescent="0.25">
      <c r="T732" s="118"/>
      <c r="U732" s="130"/>
      <c r="V732" s="118"/>
    </row>
    <row r="733" spans="9:22" x14ac:dyDescent="0.25">
      <c r="T733" s="118"/>
      <c r="U733" s="130"/>
      <c r="V733" s="118"/>
    </row>
    <row r="734" spans="9:22" x14ac:dyDescent="0.25">
      <c r="T734" s="118"/>
      <c r="U734" s="130"/>
      <c r="V734" s="118"/>
    </row>
    <row r="735" spans="9:22" x14ac:dyDescent="0.25">
      <c r="I735" s="96">
        <f>SUM(G724:G735)/12</f>
        <v>0</v>
      </c>
      <c r="T735" s="118"/>
      <c r="U735" s="130"/>
      <c r="V735" s="118"/>
    </row>
    <row r="736" spans="9:22" x14ac:dyDescent="0.25">
      <c r="T736" s="118"/>
      <c r="U736" s="130"/>
      <c r="V736" s="118"/>
    </row>
    <row r="737" spans="9:22" x14ac:dyDescent="0.25">
      <c r="T737" s="118"/>
      <c r="U737" s="130"/>
      <c r="V737" s="118"/>
    </row>
    <row r="738" spans="9:22" x14ac:dyDescent="0.25">
      <c r="T738" s="118"/>
      <c r="U738" s="130"/>
      <c r="V738" s="118"/>
    </row>
    <row r="739" spans="9:22" x14ac:dyDescent="0.25">
      <c r="T739" s="118"/>
      <c r="U739" s="130"/>
      <c r="V739" s="118"/>
    </row>
    <row r="740" spans="9:22" x14ac:dyDescent="0.25">
      <c r="T740" s="118"/>
      <c r="U740" s="130"/>
      <c r="V740" s="118"/>
    </row>
    <row r="741" spans="9:22" x14ac:dyDescent="0.25">
      <c r="T741" s="118"/>
      <c r="U741" s="130"/>
      <c r="V741" s="118"/>
    </row>
    <row r="742" spans="9:22" x14ac:dyDescent="0.25">
      <c r="T742" s="118"/>
      <c r="U742" s="130"/>
      <c r="V742" s="118"/>
    </row>
    <row r="743" spans="9:22" x14ac:dyDescent="0.25">
      <c r="T743" s="118"/>
      <c r="U743" s="130"/>
      <c r="V743" s="118"/>
    </row>
    <row r="744" spans="9:22" x14ac:dyDescent="0.25">
      <c r="T744" s="118"/>
      <c r="U744" s="130"/>
      <c r="V744" s="118"/>
    </row>
    <row r="745" spans="9:22" x14ac:dyDescent="0.25">
      <c r="T745" s="118"/>
      <c r="U745" s="130"/>
      <c r="V745" s="118"/>
    </row>
    <row r="746" spans="9:22" x14ac:dyDescent="0.25">
      <c r="I746" s="96">
        <f>SUM(G735:G746)/12</f>
        <v>0</v>
      </c>
      <c r="T746" s="118"/>
      <c r="U746" s="130"/>
      <c r="V746" s="118"/>
    </row>
    <row r="747" spans="9:22" x14ac:dyDescent="0.25">
      <c r="T747" s="118"/>
      <c r="U747" s="130"/>
      <c r="V747" s="118"/>
    </row>
    <row r="748" spans="9:22" x14ac:dyDescent="0.25">
      <c r="T748" s="118"/>
      <c r="U748" s="130"/>
      <c r="V748" s="118"/>
    </row>
    <row r="749" spans="9:22" x14ac:dyDescent="0.25">
      <c r="T749" s="118"/>
      <c r="U749" s="130"/>
      <c r="V749" s="118"/>
    </row>
    <row r="750" spans="9:22" x14ac:dyDescent="0.25">
      <c r="T750" s="118"/>
      <c r="U750" s="130"/>
      <c r="V750" s="118"/>
    </row>
    <row r="751" spans="9:22" x14ac:dyDescent="0.25">
      <c r="T751" s="118"/>
      <c r="U751" s="130"/>
      <c r="V751" s="118"/>
    </row>
    <row r="752" spans="9:22" x14ac:dyDescent="0.25">
      <c r="T752" s="118"/>
      <c r="U752" s="130"/>
      <c r="V752" s="118"/>
    </row>
    <row r="753" spans="9:22" x14ac:dyDescent="0.25">
      <c r="T753" s="118"/>
      <c r="U753" s="130"/>
      <c r="V753" s="118"/>
    </row>
    <row r="754" spans="9:22" x14ac:dyDescent="0.25">
      <c r="T754" s="118"/>
      <c r="U754" s="130"/>
      <c r="V754" s="118"/>
    </row>
    <row r="755" spans="9:22" x14ac:dyDescent="0.25">
      <c r="T755" s="118"/>
      <c r="U755" s="130"/>
      <c r="V755" s="118"/>
    </row>
    <row r="756" spans="9:22" x14ac:dyDescent="0.25">
      <c r="T756" s="118"/>
      <c r="U756" s="130"/>
      <c r="V756" s="118"/>
    </row>
    <row r="757" spans="9:22" x14ac:dyDescent="0.25">
      <c r="T757" s="118"/>
      <c r="U757" s="130"/>
      <c r="V757" s="118"/>
    </row>
    <row r="758" spans="9:22" x14ac:dyDescent="0.25">
      <c r="I758" s="96">
        <f>SUM(G747:G758)/12</f>
        <v>0</v>
      </c>
      <c r="T758" s="118"/>
      <c r="U758" s="130"/>
      <c r="V758" s="118"/>
    </row>
    <row r="759" spans="9:22" x14ac:dyDescent="0.25">
      <c r="T759" s="118"/>
      <c r="U759" s="130"/>
      <c r="V759" s="118"/>
    </row>
    <row r="760" spans="9:22" x14ac:dyDescent="0.25">
      <c r="T760" s="118"/>
      <c r="U760" s="130"/>
      <c r="V760" s="118"/>
    </row>
    <row r="761" spans="9:22" x14ac:dyDescent="0.25">
      <c r="T761" s="118"/>
      <c r="U761" s="130"/>
      <c r="V761" s="118"/>
    </row>
    <row r="762" spans="9:22" x14ac:dyDescent="0.25">
      <c r="T762" s="118"/>
      <c r="U762" s="130"/>
      <c r="V762" s="118"/>
    </row>
    <row r="763" spans="9:22" x14ac:dyDescent="0.25">
      <c r="T763" s="118"/>
      <c r="U763" s="130"/>
      <c r="V763" s="118"/>
    </row>
    <row r="764" spans="9:22" x14ac:dyDescent="0.25">
      <c r="T764" s="118"/>
      <c r="U764" s="130"/>
      <c r="V764" s="118"/>
    </row>
    <row r="765" spans="9:22" x14ac:dyDescent="0.25">
      <c r="T765" s="118"/>
      <c r="U765" s="130"/>
      <c r="V765" s="118"/>
    </row>
    <row r="766" spans="9:22" x14ac:dyDescent="0.25">
      <c r="T766" s="118"/>
      <c r="U766" s="130"/>
      <c r="V766" s="118"/>
    </row>
    <row r="767" spans="9:22" x14ac:dyDescent="0.25">
      <c r="T767" s="118"/>
      <c r="U767" s="130"/>
      <c r="V767" s="118"/>
    </row>
    <row r="768" spans="9:22" x14ac:dyDescent="0.25">
      <c r="T768" s="118"/>
      <c r="U768" s="130"/>
      <c r="V768" s="118"/>
    </row>
    <row r="769" spans="9:22" x14ac:dyDescent="0.25">
      <c r="T769" s="118"/>
      <c r="U769" s="130"/>
      <c r="V769" s="118"/>
    </row>
    <row r="770" spans="9:22" x14ac:dyDescent="0.25">
      <c r="I770" s="96">
        <f>SUM(G759:G770)/12</f>
        <v>0</v>
      </c>
      <c r="T770" s="118"/>
      <c r="U770" s="130"/>
      <c r="V770" s="118"/>
    </row>
    <row r="771" spans="9:22" x14ac:dyDescent="0.25">
      <c r="T771" s="118"/>
      <c r="U771" s="130"/>
      <c r="V771" s="118"/>
    </row>
    <row r="772" spans="9:22" x14ac:dyDescent="0.25">
      <c r="T772" s="118"/>
      <c r="U772" s="130"/>
      <c r="V772" s="118"/>
    </row>
    <row r="773" spans="9:22" x14ac:dyDescent="0.25">
      <c r="T773" s="118"/>
      <c r="U773" s="130"/>
      <c r="V773" s="118"/>
    </row>
    <row r="774" spans="9:22" x14ac:dyDescent="0.25">
      <c r="T774" s="118"/>
      <c r="U774" s="130"/>
      <c r="V774" s="118"/>
    </row>
    <row r="775" spans="9:22" x14ac:dyDescent="0.25">
      <c r="T775" s="118"/>
      <c r="U775" s="130"/>
      <c r="V775" s="118"/>
    </row>
    <row r="776" spans="9:22" x14ac:dyDescent="0.25">
      <c r="T776" s="118"/>
      <c r="U776" s="130"/>
      <c r="V776" s="118"/>
    </row>
    <row r="777" spans="9:22" x14ac:dyDescent="0.25">
      <c r="T777" s="118"/>
      <c r="U777" s="130"/>
      <c r="V777" s="118"/>
    </row>
    <row r="778" spans="9:22" x14ac:dyDescent="0.25">
      <c r="T778" s="118"/>
      <c r="U778" s="130"/>
      <c r="V778" s="118"/>
    </row>
    <row r="779" spans="9:22" x14ac:dyDescent="0.25">
      <c r="T779" s="118"/>
      <c r="U779" s="130"/>
      <c r="V779" s="118"/>
    </row>
    <row r="780" spans="9:22" x14ac:dyDescent="0.25">
      <c r="T780" s="118"/>
      <c r="U780" s="130"/>
      <c r="V780" s="118"/>
    </row>
    <row r="781" spans="9:22" x14ac:dyDescent="0.25">
      <c r="T781" s="118"/>
      <c r="U781" s="130"/>
      <c r="V781" s="118"/>
    </row>
    <row r="782" spans="9:22" x14ac:dyDescent="0.25">
      <c r="T782" s="118"/>
      <c r="U782" s="130"/>
      <c r="V782" s="118"/>
    </row>
    <row r="783" spans="9:22" x14ac:dyDescent="0.25">
      <c r="I783" s="96">
        <f>SUM(G772:G783)/12</f>
        <v>0</v>
      </c>
      <c r="T783" s="118"/>
      <c r="U783" s="130"/>
      <c r="V783" s="118"/>
    </row>
    <row r="794" spans="9:9" x14ac:dyDescent="0.25">
      <c r="I794" s="96">
        <f>SUM(G783:G794)/12</f>
        <v>0</v>
      </c>
    </row>
  </sheetData>
  <sheetProtection algorithmName="SHA-512" hashValue="lP4RZAFaZQEQHN62DYcgJ4e6JVz6dbuKT62lPUFgp1THZ7gz1IbE61/SbBMj8MxR33zr+O7+QTmxMWsXOEHoyQ==" saltValue="jEwB4/NzFc00bf9SVxfyCg==" spinCount="100000" sheet="1" objects="1" scenario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F7FB-2889-429D-92C7-A625897907DE}">
  <dimension ref="A1:W793"/>
  <sheetViews>
    <sheetView topLeftCell="D1" workbookViewId="0">
      <pane ySplit="5" topLeftCell="A177" activePane="bottomLeft" state="frozen"/>
      <selection activeCell="F1" sqref="F1"/>
      <selection pane="bottomLeft" activeCell="S4" sqref="S4"/>
    </sheetView>
  </sheetViews>
  <sheetFormatPr defaultRowHeight="15" x14ac:dyDescent="0.25"/>
  <cols>
    <col min="1" max="1" width="4.85546875" style="36" customWidth="1"/>
    <col min="2" max="2" width="8.28515625" bestFit="1" customWidth="1"/>
    <col min="3" max="3" width="9.85546875" bestFit="1" customWidth="1"/>
    <col min="4" max="4" width="17.5703125" customWidth="1"/>
    <col min="5" max="5" width="14.28515625" customWidth="1"/>
    <col min="6" max="6" width="16.42578125" style="35" customWidth="1"/>
    <col min="7" max="7" width="12" style="44" customWidth="1"/>
    <col min="8" max="8" width="12.140625" style="39" customWidth="1"/>
    <col min="9" max="9" width="5.42578125" style="39" customWidth="1"/>
    <col min="10" max="10" width="9.140625" style="39"/>
    <col min="11" max="11" width="17.28515625" style="40" bestFit="1" customWidth="1"/>
    <col min="12" max="12" width="19.42578125" style="48" customWidth="1"/>
    <col min="13" max="13" width="19.42578125" customWidth="1"/>
    <col min="14" max="14" width="13.7109375" style="61" bestFit="1" customWidth="1"/>
    <col min="15" max="15" width="13.7109375" customWidth="1"/>
    <col min="16" max="16" width="12.7109375" bestFit="1" customWidth="1"/>
    <col min="17" max="17" width="12.7109375" customWidth="1"/>
    <col min="18" max="18" width="12.7109375" bestFit="1" customWidth="1"/>
    <col min="19" max="19" width="12" style="133" customWidth="1"/>
    <col min="20" max="20" width="11.140625" bestFit="1" customWidth="1"/>
    <col min="21" max="21" width="15.85546875" bestFit="1" customWidth="1"/>
    <col min="22" max="22" width="3.28515625" customWidth="1"/>
    <col min="23" max="23" width="10.140625" bestFit="1" customWidth="1"/>
  </cols>
  <sheetData>
    <row r="1" spans="1:23" x14ac:dyDescent="0.25">
      <c r="E1" s="37" t="s">
        <v>12</v>
      </c>
      <c r="F1" s="38">
        <f>Form!D10</f>
        <v>1970</v>
      </c>
      <c r="G1" s="93" t="s">
        <v>13</v>
      </c>
      <c r="H1" s="93" t="s">
        <v>12</v>
      </c>
      <c r="I1" s="93" t="s">
        <v>33</v>
      </c>
      <c r="L1" s="93" t="s">
        <v>14</v>
      </c>
      <c r="M1" s="93" t="s">
        <v>15</v>
      </c>
      <c r="N1" s="60" t="s">
        <v>16</v>
      </c>
      <c r="O1" s="127" t="s">
        <v>17</v>
      </c>
      <c r="P1" s="63" t="s">
        <v>18</v>
      </c>
      <c r="Q1" s="140"/>
      <c r="R1" s="41" t="s">
        <v>51</v>
      </c>
      <c r="S1" s="128" t="s">
        <v>52</v>
      </c>
      <c r="T1" s="128" t="s">
        <v>52</v>
      </c>
      <c r="U1" s="128" t="s">
        <v>57</v>
      </c>
      <c r="W1" s="93" t="s">
        <v>20</v>
      </c>
    </row>
    <row r="2" spans="1:23" x14ac:dyDescent="0.25">
      <c r="E2" s="37" t="s">
        <v>11</v>
      </c>
      <c r="F2" s="38">
        <f>Form!D3</f>
        <v>300000</v>
      </c>
      <c r="L2" s="59">
        <f>SUM(L8:L799)</f>
        <v>25569</v>
      </c>
      <c r="M2" s="94"/>
      <c r="O2" s="50">
        <f>SUM(O8:O799)</f>
        <v>218774.19237566233</v>
      </c>
      <c r="P2" s="50">
        <f>SUM(P8:P799)</f>
        <v>218774.19237566247</v>
      </c>
      <c r="Q2" s="50"/>
      <c r="R2" s="50">
        <f>SUM(R8:R799)</f>
        <v>299999.99999999983</v>
      </c>
      <c r="S2" s="129">
        <f>SUM(S8:S799)</f>
        <v>218774.19237566233</v>
      </c>
      <c r="T2" s="129">
        <f>SUM(T8:T799)</f>
        <v>518774.19237566239</v>
      </c>
      <c r="U2" s="155">
        <f>T2/G3</f>
        <v>2882.0788465314577</v>
      </c>
      <c r="W2" s="47">
        <f>Form!D5*12</f>
        <v>180</v>
      </c>
    </row>
    <row r="3" spans="1:23" x14ac:dyDescent="0.25">
      <c r="D3" t="s">
        <v>45</v>
      </c>
      <c r="E3" s="41" t="s">
        <v>46</v>
      </c>
      <c r="F3" s="43">
        <f>F2/G3</f>
        <v>1666.6666666666667</v>
      </c>
      <c r="G3" s="126">
        <f>Form!D5*12</f>
        <v>180</v>
      </c>
      <c r="J3" s="39" t="s">
        <v>26</v>
      </c>
      <c r="L3" s="45"/>
      <c r="P3" s="42"/>
      <c r="Q3" s="42"/>
      <c r="S3" s="129">
        <f>MAX(S9:S800)</f>
        <v>3398.8126868958761</v>
      </c>
      <c r="W3" s="55">
        <f>MAX(W9:W640)</f>
        <v>180</v>
      </c>
    </row>
    <row r="4" spans="1:23" x14ac:dyDescent="0.25">
      <c r="D4" t="s">
        <v>47</v>
      </c>
      <c r="E4" s="37" t="s">
        <v>23</v>
      </c>
      <c r="F4" s="43">
        <f>Form!D7</f>
        <v>3000</v>
      </c>
      <c r="G4" s="43">
        <v>1.7</v>
      </c>
      <c r="K4" s="44"/>
      <c r="L4" s="45"/>
      <c r="P4" s="42"/>
      <c r="Q4" s="42"/>
      <c r="S4" s="129"/>
    </row>
    <row r="5" spans="1:23" x14ac:dyDescent="0.25">
      <c r="D5" t="s">
        <v>48</v>
      </c>
      <c r="E5" s="41" t="s">
        <v>49</v>
      </c>
      <c r="F5" s="43">
        <f>F4-F3</f>
        <v>1333.3333333333333</v>
      </c>
      <c r="K5" s="44"/>
      <c r="L5" s="45"/>
      <c r="P5" s="42"/>
      <c r="Q5" s="42"/>
    </row>
    <row r="7" spans="1:23" x14ac:dyDescent="0.25">
      <c r="A7" s="108"/>
      <c r="B7" s="105" t="s">
        <v>44</v>
      </c>
      <c r="C7" s="105" t="s">
        <v>43</v>
      </c>
      <c r="D7" s="105" t="s">
        <v>42</v>
      </c>
      <c r="E7" s="105"/>
      <c r="F7" s="102" t="s">
        <v>35</v>
      </c>
      <c r="G7" s="102" t="s">
        <v>36</v>
      </c>
      <c r="H7" s="103" t="s">
        <v>12</v>
      </c>
      <c r="I7" s="103" t="s">
        <v>37</v>
      </c>
      <c r="J7" s="103"/>
      <c r="K7" s="104" t="s">
        <v>22</v>
      </c>
      <c r="L7" s="104" t="s">
        <v>38</v>
      </c>
      <c r="M7" s="105" t="s">
        <v>39</v>
      </c>
      <c r="N7" s="122" t="s">
        <v>40</v>
      </c>
      <c r="O7" s="107" t="s">
        <v>41</v>
      </c>
      <c r="P7" s="105"/>
      <c r="Q7" s="105"/>
    </row>
    <row r="8" spans="1:23" x14ac:dyDescent="0.25">
      <c r="A8" s="52"/>
      <c r="D8" s="51"/>
      <c r="E8" s="51"/>
      <c r="F8" s="53"/>
      <c r="L8" s="54"/>
      <c r="M8" s="58"/>
      <c r="N8" s="123"/>
      <c r="O8" s="50"/>
      <c r="P8" s="42"/>
      <c r="Q8" s="42"/>
    </row>
    <row r="9" spans="1:23" x14ac:dyDescent="0.25">
      <c r="B9" s="47">
        <v>1</v>
      </c>
      <c r="C9" s="47">
        <v>1</v>
      </c>
      <c r="D9" s="51">
        <v>31</v>
      </c>
      <c r="E9" s="51"/>
      <c r="F9" s="53">
        <v>4.5293086660175268</v>
      </c>
      <c r="G9" s="44">
        <f t="shared" ref="G9:G72" si="0">F9+$G$4</f>
        <v>6.229308666017527</v>
      </c>
      <c r="K9" s="40">
        <v>25385</v>
      </c>
      <c r="L9" s="54" t="str">
        <f t="shared" ref="L9:L72" si="1">IF(J9=1,K9,".")</f>
        <v>.</v>
      </c>
      <c r="M9" s="58">
        <f t="shared" ref="M9:M72" si="2">IF(J9=1,$F$2,0)</f>
        <v>0</v>
      </c>
      <c r="N9" s="124">
        <f t="shared" ref="N9:N72" si="3">IF(U8&gt;0,U8,0)</f>
        <v>0</v>
      </c>
      <c r="O9" s="120">
        <f t="shared" ref="O9:O72" si="4">IF(M9+N9&gt;0,(M9+N9)*G9/100/365*D9,0)</f>
        <v>0</v>
      </c>
      <c r="P9" s="42"/>
      <c r="Q9" s="42">
        <f t="shared" ref="Q9:Q14" si="5">M9+N9+O9</f>
        <v>0</v>
      </c>
      <c r="R9" s="120">
        <f>IF(M9+N9&gt;0,#REF!,0)</f>
        <v>0</v>
      </c>
      <c r="S9" s="142">
        <f t="shared" ref="S9:S14" si="6">IF(O9&gt;R9,O9-R9,0)</f>
        <v>0</v>
      </c>
      <c r="T9" s="120">
        <f t="shared" ref="T9:T15" si="7">IF(M9+N9&gt;0,R9+S9,0)</f>
        <v>0</v>
      </c>
      <c r="U9" s="120">
        <f t="shared" ref="U9:U15" si="8">IF(M9+N9&gt;0,Q9-T9,0)</f>
        <v>0</v>
      </c>
      <c r="W9" s="125">
        <f t="shared" ref="W9:W72" si="9">IF(T9&gt;0,W8+1,0)</f>
        <v>0</v>
      </c>
    </row>
    <row r="10" spans="1:23" x14ac:dyDescent="0.25">
      <c r="B10" s="47"/>
      <c r="C10" s="51">
        <v>2</v>
      </c>
      <c r="D10" s="51">
        <v>31</v>
      </c>
      <c r="E10" s="51"/>
      <c r="F10" s="53">
        <v>4.7752843846949329</v>
      </c>
      <c r="G10" s="44">
        <f t="shared" si="0"/>
        <v>6.4752843846949331</v>
      </c>
      <c r="K10" s="40">
        <v>25416</v>
      </c>
      <c r="L10" s="54" t="str">
        <f t="shared" si="1"/>
        <v>.</v>
      </c>
      <c r="M10" s="58">
        <f t="shared" si="2"/>
        <v>0</v>
      </c>
      <c r="N10" s="124">
        <f t="shared" si="3"/>
        <v>0</v>
      </c>
      <c r="O10" s="120">
        <f t="shared" si="4"/>
        <v>0</v>
      </c>
      <c r="P10" s="42"/>
      <c r="Q10" s="42">
        <f t="shared" si="5"/>
        <v>0</v>
      </c>
      <c r="R10" s="120">
        <f>IF(M10+N10&gt;0,#REF!,0)</f>
        <v>0</v>
      </c>
      <c r="S10" s="142">
        <f t="shared" si="6"/>
        <v>0</v>
      </c>
      <c r="T10" s="120">
        <f t="shared" si="7"/>
        <v>0</v>
      </c>
      <c r="U10" s="120">
        <f t="shared" si="8"/>
        <v>0</v>
      </c>
      <c r="W10" s="125">
        <f t="shared" si="9"/>
        <v>0</v>
      </c>
    </row>
    <row r="11" spans="1:23" x14ac:dyDescent="0.25">
      <c r="B11" s="47"/>
      <c r="C11" s="51">
        <v>3</v>
      </c>
      <c r="D11" s="51">
        <v>30</v>
      </c>
      <c r="E11" s="51"/>
      <c r="F11" s="53">
        <v>4.8023504273504276</v>
      </c>
      <c r="G11" s="44">
        <f t="shared" si="0"/>
        <v>6.5023504273504278</v>
      </c>
      <c r="K11" s="40">
        <v>25447</v>
      </c>
      <c r="L11" s="54" t="str">
        <f t="shared" si="1"/>
        <v>.</v>
      </c>
      <c r="M11" s="58">
        <f t="shared" si="2"/>
        <v>0</v>
      </c>
      <c r="N11" s="124">
        <f t="shared" si="3"/>
        <v>0</v>
      </c>
      <c r="O11" s="120">
        <f t="shared" si="4"/>
        <v>0</v>
      </c>
      <c r="P11" s="42"/>
      <c r="Q11" s="42">
        <f t="shared" si="5"/>
        <v>0</v>
      </c>
      <c r="R11" s="120">
        <f>IF(M11+N11&gt;0,#REF!,0)</f>
        <v>0</v>
      </c>
      <c r="S11" s="142">
        <f t="shared" si="6"/>
        <v>0</v>
      </c>
      <c r="T11" s="120">
        <f t="shared" si="7"/>
        <v>0</v>
      </c>
      <c r="U11" s="120">
        <f t="shared" si="8"/>
        <v>0</v>
      </c>
      <c r="W11" s="125">
        <f t="shared" si="9"/>
        <v>0</v>
      </c>
    </row>
    <row r="12" spans="1:23" x14ac:dyDescent="0.25">
      <c r="B12" s="47"/>
      <c r="C12" s="47">
        <v>4</v>
      </c>
      <c r="D12" s="51">
        <v>31</v>
      </c>
      <c r="E12" s="51"/>
      <c r="F12" s="53">
        <v>4.4872180451127814</v>
      </c>
      <c r="G12" s="44">
        <f t="shared" si="0"/>
        <v>6.1872180451127816</v>
      </c>
      <c r="K12" s="40">
        <v>25477</v>
      </c>
      <c r="L12" s="54" t="str">
        <f t="shared" si="1"/>
        <v>.</v>
      </c>
      <c r="M12" s="58">
        <f t="shared" si="2"/>
        <v>0</v>
      </c>
      <c r="N12" s="124">
        <f t="shared" si="3"/>
        <v>0</v>
      </c>
      <c r="O12" s="120">
        <f t="shared" si="4"/>
        <v>0</v>
      </c>
      <c r="P12" s="42"/>
      <c r="Q12" s="42">
        <f t="shared" si="5"/>
        <v>0</v>
      </c>
      <c r="R12" s="120">
        <f>IF(M12+N12&gt;0,#REF!,0)</f>
        <v>0</v>
      </c>
      <c r="S12" s="142">
        <f t="shared" si="6"/>
        <v>0</v>
      </c>
      <c r="T12" s="120">
        <f t="shared" si="7"/>
        <v>0</v>
      </c>
      <c r="U12" s="120">
        <f t="shared" si="8"/>
        <v>0</v>
      </c>
      <c r="W12" s="125">
        <f t="shared" si="9"/>
        <v>0</v>
      </c>
    </row>
    <row r="13" spans="1:23" x14ac:dyDescent="0.25">
      <c r="B13" s="47"/>
      <c r="C13" s="51">
        <v>5</v>
      </c>
      <c r="D13" s="51">
        <v>30</v>
      </c>
      <c r="E13" s="51"/>
      <c r="F13" s="53">
        <v>4.580132450331126</v>
      </c>
      <c r="G13" s="44">
        <f t="shared" si="0"/>
        <v>6.2801324503311262</v>
      </c>
      <c r="K13" s="40">
        <v>25508</v>
      </c>
      <c r="L13" s="54" t="str">
        <f t="shared" si="1"/>
        <v>.</v>
      </c>
      <c r="M13" s="58">
        <f t="shared" si="2"/>
        <v>0</v>
      </c>
      <c r="N13" s="124">
        <f t="shared" si="3"/>
        <v>0</v>
      </c>
      <c r="O13" s="120">
        <f t="shared" si="4"/>
        <v>0</v>
      </c>
      <c r="P13" s="42"/>
      <c r="Q13" s="42">
        <f t="shared" si="5"/>
        <v>0</v>
      </c>
      <c r="R13" s="120">
        <f>IF(M13+N13&gt;0,#REF!,0)</f>
        <v>0</v>
      </c>
      <c r="S13" s="142">
        <f t="shared" si="6"/>
        <v>0</v>
      </c>
      <c r="T13" s="120">
        <f t="shared" si="7"/>
        <v>0</v>
      </c>
      <c r="U13" s="120">
        <f t="shared" si="8"/>
        <v>0</v>
      </c>
      <c r="W13" s="125">
        <f t="shared" si="9"/>
        <v>0</v>
      </c>
    </row>
    <row r="14" spans="1:23" x14ac:dyDescent="0.25">
      <c r="B14" s="47"/>
      <c r="C14" s="51">
        <v>6</v>
      </c>
      <c r="D14" s="51">
        <v>31</v>
      </c>
      <c r="E14" s="51"/>
      <c r="F14" s="53">
        <v>4.2612394957983195</v>
      </c>
      <c r="G14" s="44">
        <f t="shared" si="0"/>
        <v>5.9612394957983197</v>
      </c>
      <c r="K14" s="40">
        <v>25538</v>
      </c>
      <c r="L14" s="54" t="str">
        <f t="shared" si="1"/>
        <v>.</v>
      </c>
      <c r="M14" s="58">
        <f t="shared" si="2"/>
        <v>0</v>
      </c>
      <c r="N14" s="124">
        <f t="shared" si="3"/>
        <v>0</v>
      </c>
      <c r="O14" s="120">
        <f t="shared" si="4"/>
        <v>0</v>
      </c>
      <c r="P14" s="42"/>
      <c r="Q14" s="42">
        <f t="shared" si="5"/>
        <v>0</v>
      </c>
      <c r="R14" s="120">
        <f>IF(M14+N14&gt;0,#REF!,0)</f>
        <v>0</v>
      </c>
      <c r="S14" s="142">
        <f t="shared" si="6"/>
        <v>0</v>
      </c>
      <c r="T14" s="120">
        <f t="shared" si="7"/>
        <v>0</v>
      </c>
      <c r="U14" s="120">
        <f t="shared" si="8"/>
        <v>0</v>
      </c>
      <c r="W14" s="125">
        <f t="shared" si="9"/>
        <v>0</v>
      </c>
    </row>
    <row r="15" spans="1:23" x14ac:dyDescent="0.25">
      <c r="B15" s="47"/>
      <c r="C15" s="47">
        <v>7</v>
      </c>
      <c r="D15" s="51">
        <v>31</v>
      </c>
      <c r="E15" s="51"/>
      <c r="F15" s="53">
        <v>3.9137711864406781</v>
      </c>
      <c r="G15" s="44">
        <f t="shared" si="0"/>
        <v>5.6137711864406779</v>
      </c>
      <c r="H15" s="39">
        <v>1970</v>
      </c>
      <c r="J15" s="39">
        <f t="shared" ref="J15:J78" si="10">IF($F$1=H15,1,0)</f>
        <v>1</v>
      </c>
      <c r="K15" s="40">
        <v>25569</v>
      </c>
      <c r="L15" s="54">
        <f t="shared" si="1"/>
        <v>25569</v>
      </c>
      <c r="M15" s="58">
        <f t="shared" si="2"/>
        <v>300000</v>
      </c>
      <c r="N15" s="124">
        <f t="shared" si="3"/>
        <v>0</v>
      </c>
      <c r="O15" s="120">
        <f t="shared" si="4"/>
        <v>1430.3581379150219</v>
      </c>
      <c r="P15" s="42"/>
      <c r="Q15" s="141">
        <f>M15+N15+O15</f>
        <v>301430.35813791503</v>
      </c>
      <c r="R15" s="120">
        <f>IF(M15+N15&gt;0,$F$3)</f>
        <v>1666.6666666666667</v>
      </c>
      <c r="S15" s="142">
        <f>IF(M15+N15&gt;0,O15,0)</f>
        <v>1430.3581379150219</v>
      </c>
      <c r="T15" s="120">
        <f t="shared" si="7"/>
        <v>3097.0248045816888</v>
      </c>
      <c r="U15" s="120">
        <f t="shared" si="8"/>
        <v>298333.33333333331</v>
      </c>
      <c r="W15" s="125">
        <f t="shared" si="9"/>
        <v>1</v>
      </c>
    </row>
    <row r="16" spans="1:23" x14ac:dyDescent="0.25">
      <c r="B16" s="47"/>
      <c r="C16" s="51">
        <v>8</v>
      </c>
      <c r="D16" s="51">
        <v>28.25</v>
      </c>
      <c r="E16" s="51"/>
      <c r="F16" s="53">
        <v>5.2629339305711085</v>
      </c>
      <c r="G16" s="44">
        <f t="shared" si="0"/>
        <v>6.9629339305711087</v>
      </c>
      <c r="J16" s="39">
        <f t="shared" si="10"/>
        <v>0</v>
      </c>
      <c r="K16" s="40">
        <v>25600</v>
      </c>
      <c r="L16" s="54" t="str">
        <f t="shared" si="1"/>
        <v>.</v>
      </c>
      <c r="M16" s="58">
        <f t="shared" si="2"/>
        <v>0</v>
      </c>
      <c r="N16" s="124">
        <f t="shared" si="3"/>
        <v>298333.33333333331</v>
      </c>
      <c r="O16" s="120">
        <f t="shared" si="4"/>
        <v>1607.7541622564131</v>
      </c>
      <c r="P16" s="42"/>
      <c r="Q16" s="141">
        <f t="shared" ref="Q16:Q79" si="11">M16+N16+O16</f>
        <v>299941.08749558975</v>
      </c>
      <c r="R16" s="120">
        <f t="shared" ref="R16:R20" si="12">IF(M16+N16&gt;0,$F$3)</f>
        <v>1666.6666666666667</v>
      </c>
      <c r="S16" s="142">
        <f t="shared" ref="S16:S20" si="13">IF(M16+N16&gt;0,O16,0)</f>
        <v>1607.7541622564131</v>
      </c>
      <c r="T16" s="120">
        <f t="shared" ref="T16:T20" si="14">IF(M16+N16&gt;0,R16+S16,0)</f>
        <v>3274.4208289230801</v>
      </c>
      <c r="U16" s="120">
        <f t="shared" ref="U16:U79" si="15">IF(M16+N16&gt;0,Q16-T16,0)</f>
        <v>296666.66666666669</v>
      </c>
      <c r="W16" s="125">
        <f t="shared" si="9"/>
        <v>2</v>
      </c>
    </row>
    <row r="17" spans="2:23" x14ac:dyDescent="0.25">
      <c r="B17" s="47"/>
      <c r="C17" s="51">
        <v>9</v>
      </c>
      <c r="D17" s="51">
        <v>31</v>
      </c>
      <c r="E17" s="51"/>
      <c r="F17" s="53">
        <v>5.6984962406015036</v>
      </c>
      <c r="G17" s="44">
        <f t="shared" si="0"/>
        <v>7.3984962406015038</v>
      </c>
      <c r="J17" s="39">
        <f t="shared" si="10"/>
        <v>0</v>
      </c>
      <c r="K17" s="40">
        <v>25628</v>
      </c>
      <c r="L17" s="54" t="str">
        <f t="shared" si="1"/>
        <v>.</v>
      </c>
      <c r="M17" s="58">
        <f t="shared" si="2"/>
        <v>0</v>
      </c>
      <c r="N17" s="124">
        <f t="shared" si="3"/>
        <v>296666.66666666669</v>
      </c>
      <c r="O17" s="120">
        <f t="shared" si="4"/>
        <v>1864.150787928726</v>
      </c>
      <c r="P17" s="42"/>
      <c r="Q17" s="141">
        <f t="shared" si="11"/>
        <v>298530.81745459541</v>
      </c>
      <c r="R17" s="120">
        <f t="shared" si="12"/>
        <v>1666.6666666666667</v>
      </c>
      <c r="S17" s="142">
        <f t="shared" si="13"/>
        <v>1864.150787928726</v>
      </c>
      <c r="T17" s="120">
        <f t="shared" si="14"/>
        <v>3530.8174545953925</v>
      </c>
      <c r="U17" s="120">
        <f t="shared" si="15"/>
        <v>295000</v>
      </c>
      <c r="W17" s="125">
        <f t="shared" si="9"/>
        <v>3</v>
      </c>
    </row>
    <row r="18" spans="2:23" x14ac:dyDescent="0.25">
      <c r="B18" s="47"/>
      <c r="C18" s="47">
        <v>10</v>
      </c>
      <c r="D18" s="51">
        <v>30</v>
      </c>
      <c r="E18" s="51"/>
      <c r="F18" s="53">
        <v>6.699691675231243</v>
      </c>
      <c r="G18" s="44">
        <f t="shared" si="0"/>
        <v>8.3996916752312423</v>
      </c>
      <c r="J18" s="39">
        <f t="shared" si="10"/>
        <v>0</v>
      </c>
      <c r="K18" s="40">
        <v>25659</v>
      </c>
      <c r="L18" s="54" t="str">
        <f t="shared" si="1"/>
        <v>.</v>
      </c>
      <c r="M18" s="58">
        <f t="shared" si="2"/>
        <v>0</v>
      </c>
      <c r="N18" s="124">
        <f t="shared" si="3"/>
        <v>295000</v>
      </c>
      <c r="O18" s="120">
        <f t="shared" si="4"/>
        <v>2036.6375705697671</v>
      </c>
      <c r="P18" s="42"/>
      <c r="Q18" s="141">
        <f t="shared" si="11"/>
        <v>297036.63757056976</v>
      </c>
      <c r="R18" s="120">
        <f t="shared" si="12"/>
        <v>1666.6666666666667</v>
      </c>
      <c r="S18" s="142">
        <f t="shared" si="13"/>
        <v>2036.6375705697671</v>
      </c>
      <c r="T18" s="120">
        <f t="shared" si="14"/>
        <v>3703.3042372364339</v>
      </c>
      <c r="U18" s="120">
        <f t="shared" si="15"/>
        <v>293333.33333333331</v>
      </c>
      <c r="W18" s="125">
        <f t="shared" si="9"/>
        <v>4</v>
      </c>
    </row>
    <row r="19" spans="2:23" x14ac:dyDescent="0.25">
      <c r="B19" s="47"/>
      <c r="C19" s="51">
        <v>11</v>
      </c>
      <c r="D19" s="51">
        <v>31</v>
      </c>
      <c r="E19" s="51"/>
      <c r="F19" s="53">
        <v>6.1672191528545124</v>
      </c>
      <c r="G19" s="44">
        <f t="shared" si="0"/>
        <v>7.8672191528545126</v>
      </c>
      <c r="J19" s="39">
        <f t="shared" si="10"/>
        <v>0</v>
      </c>
      <c r="K19" s="40">
        <v>25689</v>
      </c>
      <c r="L19" s="54" t="str">
        <f t="shared" si="1"/>
        <v>.</v>
      </c>
      <c r="M19" s="58">
        <f t="shared" si="2"/>
        <v>0</v>
      </c>
      <c r="N19" s="124">
        <f t="shared" si="3"/>
        <v>293333.33333333331</v>
      </c>
      <c r="O19" s="120">
        <f t="shared" si="4"/>
        <v>1959.9793469394617</v>
      </c>
      <c r="P19" s="42"/>
      <c r="Q19" s="141">
        <f t="shared" si="11"/>
        <v>295293.31268027279</v>
      </c>
      <c r="R19" s="120">
        <f t="shared" si="12"/>
        <v>1666.6666666666667</v>
      </c>
      <c r="S19" s="142">
        <f t="shared" si="13"/>
        <v>1959.9793469394617</v>
      </c>
      <c r="T19" s="120">
        <f t="shared" si="14"/>
        <v>3626.6460136061287</v>
      </c>
      <c r="U19" s="120">
        <f t="shared" si="15"/>
        <v>291666.66666666669</v>
      </c>
      <c r="W19" s="125">
        <f t="shared" si="9"/>
        <v>5</v>
      </c>
    </row>
    <row r="20" spans="2:23" x14ac:dyDescent="0.25">
      <c r="B20" s="109"/>
      <c r="C20" s="110">
        <v>12</v>
      </c>
      <c r="D20" s="110">
        <v>30</v>
      </c>
      <c r="E20" s="110"/>
      <c r="F20" s="111">
        <v>6.8709323583180995</v>
      </c>
      <c r="G20" s="112">
        <f t="shared" si="0"/>
        <v>8.5709323583180996</v>
      </c>
      <c r="H20" s="113"/>
      <c r="I20" s="113"/>
      <c r="J20" s="113">
        <f t="shared" si="10"/>
        <v>0</v>
      </c>
      <c r="K20" s="114">
        <v>25720</v>
      </c>
      <c r="L20" s="54" t="str">
        <f t="shared" si="1"/>
        <v>.</v>
      </c>
      <c r="M20" s="58">
        <f t="shared" si="2"/>
        <v>0</v>
      </c>
      <c r="N20" s="124">
        <f t="shared" si="3"/>
        <v>291666.66666666669</v>
      </c>
      <c r="O20" s="120">
        <f t="shared" si="4"/>
        <v>2054.6755653502291</v>
      </c>
      <c r="P20" s="115">
        <f>SUM(O9:O20)</f>
        <v>10953.555570959619</v>
      </c>
      <c r="Q20" s="141">
        <f t="shared" si="11"/>
        <v>293721.3422320169</v>
      </c>
      <c r="R20" s="120">
        <f t="shared" si="12"/>
        <v>1666.6666666666667</v>
      </c>
      <c r="S20" s="142">
        <f t="shared" si="13"/>
        <v>2054.6755653502291</v>
      </c>
      <c r="T20" s="120">
        <f t="shared" si="14"/>
        <v>3721.3422320168957</v>
      </c>
      <c r="U20" s="120">
        <f t="shared" si="15"/>
        <v>290000</v>
      </c>
      <c r="W20" s="125">
        <f t="shared" si="9"/>
        <v>6</v>
      </c>
    </row>
    <row r="21" spans="2:23" x14ac:dyDescent="0.25">
      <c r="B21" s="47">
        <f>B9+1</f>
        <v>2</v>
      </c>
      <c r="C21" s="47">
        <v>13</v>
      </c>
      <c r="D21" s="51">
        <v>31</v>
      </c>
      <c r="E21" s="51"/>
      <c r="F21" s="53">
        <v>6.4336073059360732</v>
      </c>
      <c r="G21" s="44">
        <f t="shared" si="0"/>
        <v>8.1336073059360725</v>
      </c>
      <c r="J21" s="39">
        <f t="shared" si="10"/>
        <v>0</v>
      </c>
      <c r="K21" s="40">
        <v>25750</v>
      </c>
      <c r="L21" s="54" t="str">
        <f t="shared" si="1"/>
        <v>.</v>
      </c>
      <c r="M21" s="58">
        <f t="shared" si="2"/>
        <v>0</v>
      </c>
      <c r="N21" s="124">
        <f t="shared" si="3"/>
        <v>290000</v>
      </c>
      <c r="O21" s="120">
        <f t="shared" si="4"/>
        <v>2003.3186213798708</v>
      </c>
      <c r="P21" s="42"/>
      <c r="Q21" s="141">
        <f t="shared" si="11"/>
        <v>292003.31862137985</v>
      </c>
      <c r="R21" s="120">
        <f t="shared" ref="R21:R84" si="16">IF(M21+N21&gt;0,$F$3)</f>
        <v>1666.6666666666667</v>
      </c>
      <c r="S21" s="142">
        <f t="shared" ref="S21:S84" si="17">IF(M21+N21&gt;0,O21,0)</f>
        <v>2003.3186213798708</v>
      </c>
      <c r="T21" s="120">
        <f t="shared" ref="T21:T84" si="18">IF(M21+N21&gt;0,R21+S21,0)</f>
        <v>3669.9852880465378</v>
      </c>
      <c r="U21" s="120">
        <f t="shared" si="15"/>
        <v>288333.33333333331</v>
      </c>
      <c r="W21" s="125">
        <f t="shared" si="9"/>
        <v>7</v>
      </c>
    </row>
    <row r="22" spans="2:23" x14ac:dyDescent="0.25">
      <c r="B22" s="47"/>
      <c r="C22" s="51">
        <v>14</v>
      </c>
      <c r="D22" s="51">
        <v>31</v>
      </c>
      <c r="E22" s="51"/>
      <c r="F22" s="53">
        <v>5.924626865671641</v>
      </c>
      <c r="G22" s="44">
        <f t="shared" si="0"/>
        <v>7.6246268656716412</v>
      </c>
      <c r="J22" s="39">
        <f t="shared" si="10"/>
        <v>0</v>
      </c>
      <c r="K22" s="40">
        <v>25781</v>
      </c>
      <c r="L22" s="54" t="str">
        <f t="shared" si="1"/>
        <v>.</v>
      </c>
      <c r="M22" s="58">
        <f t="shared" si="2"/>
        <v>0</v>
      </c>
      <c r="N22" s="124">
        <f t="shared" si="3"/>
        <v>288333.33333333331</v>
      </c>
      <c r="O22" s="120">
        <f t="shared" si="4"/>
        <v>1867.1631908948407</v>
      </c>
      <c r="P22" s="42"/>
      <c r="Q22" s="141">
        <f t="shared" si="11"/>
        <v>290200.49652422813</v>
      </c>
      <c r="R22" s="120">
        <f t="shared" si="16"/>
        <v>1666.6666666666667</v>
      </c>
      <c r="S22" s="142">
        <f t="shared" si="17"/>
        <v>1867.1631908948407</v>
      </c>
      <c r="T22" s="120">
        <f t="shared" si="18"/>
        <v>3533.8298575615072</v>
      </c>
      <c r="U22" s="120">
        <f t="shared" si="15"/>
        <v>286666.66666666663</v>
      </c>
      <c r="W22" s="125">
        <f t="shared" si="9"/>
        <v>8</v>
      </c>
    </row>
    <row r="23" spans="2:23" x14ac:dyDescent="0.25">
      <c r="B23" s="47"/>
      <c r="C23" s="51">
        <v>15</v>
      </c>
      <c r="D23" s="51">
        <v>30</v>
      </c>
      <c r="E23" s="51"/>
      <c r="F23" s="53">
        <v>5.6334403669724766</v>
      </c>
      <c r="G23" s="44">
        <f t="shared" si="0"/>
        <v>7.3334403669724768</v>
      </c>
      <c r="J23" s="39">
        <f t="shared" si="10"/>
        <v>0</v>
      </c>
      <c r="K23" s="40">
        <v>25812</v>
      </c>
      <c r="L23" s="54" t="str">
        <f t="shared" si="1"/>
        <v>.</v>
      </c>
      <c r="M23" s="58">
        <f t="shared" si="2"/>
        <v>0</v>
      </c>
      <c r="N23" s="124">
        <f t="shared" si="3"/>
        <v>286666.66666666663</v>
      </c>
      <c r="O23" s="120">
        <f t="shared" si="4"/>
        <v>1727.8791001633781</v>
      </c>
      <c r="P23" s="42"/>
      <c r="Q23" s="141">
        <f t="shared" si="11"/>
        <v>288394.54576682998</v>
      </c>
      <c r="R23" s="120">
        <f t="shared" si="16"/>
        <v>1666.6666666666667</v>
      </c>
      <c r="S23" s="142">
        <f t="shared" si="17"/>
        <v>1727.8791001633781</v>
      </c>
      <c r="T23" s="120">
        <f t="shared" si="18"/>
        <v>3394.5457668300451</v>
      </c>
      <c r="U23" s="120">
        <f t="shared" si="15"/>
        <v>284999.99999999994</v>
      </c>
      <c r="W23" s="125">
        <f t="shared" si="9"/>
        <v>9</v>
      </c>
    </row>
    <row r="24" spans="2:23" x14ac:dyDescent="0.25">
      <c r="B24" s="47"/>
      <c r="C24" s="47">
        <v>16</v>
      </c>
      <c r="D24" s="51">
        <v>31</v>
      </c>
      <c r="E24" s="51"/>
      <c r="F24" s="53">
        <v>5.8109300095877288</v>
      </c>
      <c r="G24" s="44">
        <f t="shared" si="0"/>
        <v>7.5109300095877289</v>
      </c>
      <c r="J24" s="39">
        <f t="shared" si="10"/>
        <v>0</v>
      </c>
      <c r="K24" s="40">
        <v>25842</v>
      </c>
      <c r="L24" s="54" t="str">
        <f t="shared" si="1"/>
        <v>.</v>
      </c>
      <c r="M24" s="58">
        <f t="shared" si="2"/>
        <v>0</v>
      </c>
      <c r="N24" s="124">
        <f t="shared" si="3"/>
        <v>284999.99999999994</v>
      </c>
      <c r="O24" s="120">
        <f t="shared" si="4"/>
        <v>1818.0566201289746</v>
      </c>
      <c r="P24" s="42"/>
      <c r="Q24" s="141">
        <f t="shared" si="11"/>
        <v>286818.05662012892</v>
      </c>
      <c r="R24" s="120">
        <f t="shared" si="16"/>
        <v>1666.6666666666667</v>
      </c>
      <c r="S24" s="142">
        <f t="shared" si="17"/>
        <v>1818.0566201289746</v>
      </c>
      <c r="T24" s="120">
        <f t="shared" si="18"/>
        <v>3484.7232867956413</v>
      </c>
      <c r="U24" s="120">
        <f t="shared" si="15"/>
        <v>283333.33333333326</v>
      </c>
      <c r="W24" s="125">
        <f t="shared" si="9"/>
        <v>10</v>
      </c>
    </row>
    <row r="25" spans="2:23" x14ac:dyDescent="0.25">
      <c r="B25" s="47"/>
      <c r="C25" s="51">
        <v>17</v>
      </c>
      <c r="D25" s="51">
        <v>30</v>
      </c>
      <c r="E25" s="51"/>
      <c r="F25" s="53">
        <v>5.4822355289421152</v>
      </c>
      <c r="G25" s="44">
        <f t="shared" si="0"/>
        <v>7.1822355289421154</v>
      </c>
      <c r="I25" s="97"/>
      <c r="J25" s="39">
        <f t="shared" si="10"/>
        <v>0</v>
      </c>
      <c r="K25" s="40">
        <v>25873</v>
      </c>
      <c r="L25" s="54" t="str">
        <f t="shared" si="1"/>
        <v>.</v>
      </c>
      <c r="M25" s="58">
        <f t="shared" si="2"/>
        <v>0</v>
      </c>
      <c r="N25" s="124">
        <f t="shared" si="3"/>
        <v>283333.33333333326</v>
      </c>
      <c r="O25" s="120">
        <f t="shared" si="4"/>
        <v>1672.5753971509032</v>
      </c>
      <c r="P25" s="42"/>
      <c r="Q25" s="141">
        <f t="shared" si="11"/>
        <v>285005.90873048414</v>
      </c>
      <c r="R25" s="120">
        <f t="shared" si="16"/>
        <v>1666.6666666666667</v>
      </c>
      <c r="S25" s="142">
        <f t="shared" si="17"/>
        <v>1672.5753971509032</v>
      </c>
      <c r="T25" s="120">
        <f t="shared" si="18"/>
        <v>3339.2420638175699</v>
      </c>
      <c r="U25" s="120">
        <f t="shared" si="15"/>
        <v>281666.66666666657</v>
      </c>
      <c r="W25" s="125">
        <f t="shared" si="9"/>
        <v>11</v>
      </c>
    </row>
    <row r="26" spans="2:23" x14ac:dyDescent="0.25">
      <c r="B26" s="47"/>
      <c r="C26" s="51">
        <v>18</v>
      </c>
      <c r="D26" s="51">
        <v>31</v>
      </c>
      <c r="E26" s="51"/>
      <c r="F26" s="53">
        <v>5.9480519480519476</v>
      </c>
      <c r="G26" s="44">
        <f t="shared" si="0"/>
        <v>7.6480519480519478</v>
      </c>
      <c r="I26" s="96">
        <f>SUM(G16:G26)/12</f>
        <v>7.0526804485615378</v>
      </c>
      <c r="J26" s="39">
        <f t="shared" si="10"/>
        <v>0</v>
      </c>
      <c r="K26" s="40">
        <v>25903</v>
      </c>
      <c r="L26" s="54" t="str">
        <f t="shared" si="1"/>
        <v>.</v>
      </c>
      <c r="M26" s="58">
        <f t="shared" si="2"/>
        <v>0</v>
      </c>
      <c r="N26" s="124">
        <f t="shared" si="3"/>
        <v>281666.66666666657</v>
      </c>
      <c r="O26" s="120">
        <f t="shared" si="4"/>
        <v>1829.595623554527</v>
      </c>
      <c r="P26" s="42"/>
      <c r="Q26" s="141">
        <f t="shared" si="11"/>
        <v>283496.26229022112</v>
      </c>
      <c r="R26" s="120">
        <f t="shared" si="16"/>
        <v>1666.6666666666667</v>
      </c>
      <c r="S26" s="142">
        <f t="shared" si="17"/>
        <v>1829.595623554527</v>
      </c>
      <c r="T26" s="120">
        <f t="shared" si="18"/>
        <v>3496.2622902211938</v>
      </c>
      <c r="U26" s="120">
        <f t="shared" si="15"/>
        <v>279999.99999999994</v>
      </c>
      <c r="W26" s="125">
        <f t="shared" si="9"/>
        <v>12</v>
      </c>
    </row>
    <row r="27" spans="2:23" x14ac:dyDescent="0.25">
      <c r="B27" s="47"/>
      <c r="C27" s="47">
        <v>19</v>
      </c>
      <c r="D27" s="51">
        <v>31</v>
      </c>
      <c r="E27" s="51"/>
      <c r="F27" s="53">
        <v>6.1938461538461533</v>
      </c>
      <c r="G27" s="44">
        <f t="shared" si="0"/>
        <v>7.8938461538461535</v>
      </c>
      <c r="H27" s="39">
        <f>H15+1</f>
        <v>1971</v>
      </c>
      <c r="J27" s="39">
        <f t="shared" si="10"/>
        <v>0</v>
      </c>
      <c r="K27" s="40">
        <v>25934</v>
      </c>
      <c r="L27" s="54" t="str">
        <f t="shared" si="1"/>
        <v>.</v>
      </c>
      <c r="M27" s="58">
        <f t="shared" si="2"/>
        <v>0</v>
      </c>
      <c r="N27" s="124">
        <f t="shared" si="3"/>
        <v>279999.99999999994</v>
      </c>
      <c r="O27" s="120">
        <f t="shared" si="4"/>
        <v>1877.2214963119068</v>
      </c>
      <c r="P27" s="42"/>
      <c r="Q27" s="141">
        <f t="shared" si="11"/>
        <v>281877.22149631183</v>
      </c>
      <c r="R27" s="120">
        <f t="shared" si="16"/>
        <v>1666.6666666666667</v>
      </c>
      <c r="S27" s="142">
        <f t="shared" si="17"/>
        <v>1877.2214963119068</v>
      </c>
      <c r="T27" s="120">
        <f t="shared" si="18"/>
        <v>3543.8881629785737</v>
      </c>
      <c r="U27" s="120">
        <f t="shared" si="15"/>
        <v>278333.33333333326</v>
      </c>
      <c r="W27" s="125">
        <f t="shared" si="9"/>
        <v>13</v>
      </c>
    </row>
    <row r="28" spans="2:23" x14ac:dyDescent="0.25">
      <c r="B28" s="47"/>
      <c r="C28" s="51">
        <v>20</v>
      </c>
      <c r="D28" s="51">
        <v>28.25</v>
      </c>
      <c r="E28" s="51"/>
      <c r="F28" s="53">
        <v>7.0153846153846144</v>
      </c>
      <c r="G28" s="44">
        <f t="shared" si="0"/>
        <v>8.7153846153846146</v>
      </c>
      <c r="J28" s="39">
        <f t="shared" si="10"/>
        <v>0</v>
      </c>
      <c r="K28" s="40">
        <v>25965</v>
      </c>
      <c r="L28" s="54" t="str">
        <f t="shared" si="1"/>
        <v>.</v>
      </c>
      <c r="M28" s="58">
        <f t="shared" si="2"/>
        <v>0</v>
      </c>
      <c r="N28" s="124">
        <f t="shared" si="3"/>
        <v>278333.33333333326</v>
      </c>
      <c r="O28" s="120">
        <f t="shared" si="4"/>
        <v>1877.48884791008</v>
      </c>
      <c r="P28" s="42"/>
      <c r="Q28" s="141">
        <f t="shared" si="11"/>
        <v>280210.82218124333</v>
      </c>
      <c r="R28" s="120">
        <f t="shared" si="16"/>
        <v>1666.6666666666667</v>
      </c>
      <c r="S28" s="142">
        <f t="shared" si="17"/>
        <v>1877.48884791008</v>
      </c>
      <c r="T28" s="120">
        <f t="shared" si="18"/>
        <v>3544.155514576747</v>
      </c>
      <c r="U28" s="120">
        <f t="shared" si="15"/>
        <v>276666.66666666657</v>
      </c>
      <c r="W28" s="125">
        <f t="shared" si="9"/>
        <v>14</v>
      </c>
    </row>
    <row r="29" spans="2:23" x14ac:dyDescent="0.25">
      <c r="B29" s="47"/>
      <c r="C29" s="51">
        <v>21</v>
      </c>
      <c r="D29" s="51">
        <v>31</v>
      </c>
      <c r="E29" s="51"/>
      <c r="F29" s="53">
        <v>7.0534031413612563</v>
      </c>
      <c r="G29" s="44">
        <f t="shared" si="0"/>
        <v>8.7534031413612556</v>
      </c>
      <c r="J29" s="39">
        <f t="shared" si="10"/>
        <v>0</v>
      </c>
      <c r="K29" s="40">
        <v>25993</v>
      </c>
      <c r="L29" s="54" t="str">
        <f t="shared" si="1"/>
        <v>.</v>
      </c>
      <c r="M29" s="58">
        <f t="shared" si="2"/>
        <v>0</v>
      </c>
      <c r="N29" s="124">
        <f t="shared" si="3"/>
        <v>276666.66666666657</v>
      </c>
      <c r="O29" s="120">
        <f t="shared" si="4"/>
        <v>2056.8498888331055</v>
      </c>
      <c r="P29" s="42"/>
      <c r="Q29" s="141">
        <f t="shared" si="11"/>
        <v>278723.51655549969</v>
      </c>
      <c r="R29" s="120">
        <f t="shared" si="16"/>
        <v>1666.6666666666667</v>
      </c>
      <c r="S29" s="142">
        <f t="shared" si="17"/>
        <v>2056.8498888331055</v>
      </c>
      <c r="T29" s="120">
        <f t="shared" si="18"/>
        <v>3723.516555499772</v>
      </c>
      <c r="U29" s="120">
        <f t="shared" si="15"/>
        <v>274999.99999999994</v>
      </c>
      <c r="W29" s="125">
        <f t="shared" si="9"/>
        <v>15</v>
      </c>
    </row>
    <row r="30" spans="2:23" x14ac:dyDescent="0.25">
      <c r="B30" s="47"/>
      <c r="C30" s="47">
        <v>22</v>
      </c>
      <c r="D30" s="51">
        <v>30</v>
      </c>
      <c r="E30" s="51"/>
      <c r="F30" s="53">
        <v>6.176294820717132</v>
      </c>
      <c r="G30" s="44">
        <f t="shared" si="0"/>
        <v>7.8762948207171322</v>
      </c>
      <c r="J30" s="39">
        <f t="shared" si="10"/>
        <v>0</v>
      </c>
      <c r="K30" s="40">
        <v>26024</v>
      </c>
      <c r="L30" s="54" t="str">
        <f t="shared" si="1"/>
        <v>.</v>
      </c>
      <c r="M30" s="58">
        <f t="shared" si="2"/>
        <v>0</v>
      </c>
      <c r="N30" s="124">
        <f t="shared" si="3"/>
        <v>274999.99999999994</v>
      </c>
      <c r="O30" s="120">
        <f t="shared" si="4"/>
        <v>1780.2584183812694</v>
      </c>
      <c r="P30" s="42"/>
      <c r="Q30" s="141">
        <f t="shared" si="11"/>
        <v>276780.25841838121</v>
      </c>
      <c r="R30" s="120">
        <f t="shared" si="16"/>
        <v>1666.6666666666667</v>
      </c>
      <c r="S30" s="142">
        <f t="shared" si="17"/>
        <v>1780.2584183812694</v>
      </c>
      <c r="T30" s="120">
        <f t="shared" si="18"/>
        <v>3446.9250850479361</v>
      </c>
      <c r="U30" s="120">
        <f t="shared" si="15"/>
        <v>273333.33333333326</v>
      </c>
      <c r="W30" s="125">
        <f t="shared" si="9"/>
        <v>16</v>
      </c>
    </row>
    <row r="31" spans="2:23" x14ac:dyDescent="0.25">
      <c r="B31" s="47"/>
      <c r="C31" s="51">
        <v>23</v>
      </c>
      <c r="D31" s="51">
        <v>31</v>
      </c>
      <c r="E31" s="51"/>
      <c r="F31" s="53">
        <v>5.508839779005525</v>
      </c>
      <c r="G31" s="44">
        <f t="shared" si="0"/>
        <v>7.2088397790055252</v>
      </c>
      <c r="J31" s="39">
        <f t="shared" si="10"/>
        <v>0</v>
      </c>
      <c r="K31" s="40">
        <v>26054</v>
      </c>
      <c r="L31" s="54" t="str">
        <f t="shared" si="1"/>
        <v>.</v>
      </c>
      <c r="M31" s="58">
        <f t="shared" si="2"/>
        <v>0</v>
      </c>
      <c r="N31" s="124">
        <f t="shared" si="3"/>
        <v>273333.33333333326</v>
      </c>
      <c r="O31" s="120">
        <f t="shared" si="4"/>
        <v>1673.5041751810081</v>
      </c>
      <c r="P31" s="42"/>
      <c r="Q31" s="141">
        <f t="shared" si="11"/>
        <v>275006.83750851429</v>
      </c>
      <c r="R31" s="120">
        <f t="shared" si="16"/>
        <v>1666.6666666666667</v>
      </c>
      <c r="S31" s="142">
        <f t="shared" si="17"/>
        <v>1673.5041751810081</v>
      </c>
      <c r="T31" s="120">
        <f t="shared" si="18"/>
        <v>3340.1708418476746</v>
      </c>
      <c r="U31" s="120">
        <f t="shared" si="15"/>
        <v>271666.66666666663</v>
      </c>
      <c r="W31" s="125">
        <f t="shared" si="9"/>
        <v>17</v>
      </c>
    </row>
    <row r="32" spans="2:23" x14ac:dyDescent="0.25">
      <c r="B32" s="109"/>
      <c r="C32" s="110">
        <v>24</v>
      </c>
      <c r="D32" s="110">
        <v>30</v>
      </c>
      <c r="E32" s="110"/>
      <c r="F32" s="111">
        <v>7.0043867924528307</v>
      </c>
      <c r="G32" s="112">
        <f t="shared" si="0"/>
        <v>8.70438679245283</v>
      </c>
      <c r="H32" s="113"/>
      <c r="I32" s="113"/>
      <c r="J32" s="113">
        <f t="shared" si="10"/>
        <v>0</v>
      </c>
      <c r="K32" s="114">
        <v>26085</v>
      </c>
      <c r="L32" s="54" t="str">
        <f t="shared" si="1"/>
        <v>.</v>
      </c>
      <c r="M32" s="58">
        <f t="shared" si="2"/>
        <v>0</v>
      </c>
      <c r="N32" s="124">
        <f t="shared" si="3"/>
        <v>271666.66666666663</v>
      </c>
      <c r="O32" s="120">
        <f t="shared" si="4"/>
        <v>1943.5822563970016</v>
      </c>
      <c r="P32" s="115">
        <f>SUM(O21:O32)</f>
        <v>22127.493636286868</v>
      </c>
      <c r="Q32" s="141">
        <f t="shared" si="11"/>
        <v>273610.24892306363</v>
      </c>
      <c r="R32" s="120">
        <f t="shared" si="16"/>
        <v>1666.6666666666667</v>
      </c>
      <c r="S32" s="142">
        <f t="shared" si="17"/>
        <v>1943.5822563970016</v>
      </c>
      <c r="T32" s="120">
        <f t="shared" si="18"/>
        <v>3610.2489230636684</v>
      </c>
      <c r="U32" s="120">
        <f t="shared" si="15"/>
        <v>269999.99999999994</v>
      </c>
      <c r="W32" s="125">
        <f t="shared" si="9"/>
        <v>18</v>
      </c>
    </row>
    <row r="33" spans="2:23" x14ac:dyDescent="0.25">
      <c r="B33" s="47">
        <f>B21+1</f>
        <v>3</v>
      </c>
      <c r="C33" s="47">
        <v>25</v>
      </c>
      <c r="D33" s="51">
        <v>31</v>
      </c>
      <c r="E33" s="51"/>
      <c r="F33" s="53">
        <v>5.7828786453433665</v>
      </c>
      <c r="G33" s="44">
        <f t="shared" si="0"/>
        <v>7.4828786453433667</v>
      </c>
      <c r="J33" s="39">
        <f t="shared" si="10"/>
        <v>0</v>
      </c>
      <c r="K33" s="40">
        <v>26115</v>
      </c>
      <c r="L33" s="54" t="str">
        <f t="shared" si="1"/>
        <v>.</v>
      </c>
      <c r="M33" s="58">
        <f t="shared" si="2"/>
        <v>0</v>
      </c>
      <c r="N33" s="124">
        <f t="shared" si="3"/>
        <v>269999.99999999994</v>
      </c>
      <c r="O33" s="120">
        <f t="shared" si="4"/>
        <v>1715.9368290828486</v>
      </c>
      <c r="P33" s="42"/>
      <c r="Q33" s="141">
        <f t="shared" si="11"/>
        <v>271715.93682908278</v>
      </c>
      <c r="R33" s="120">
        <f t="shared" si="16"/>
        <v>1666.6666666666667</v>
      </c>
      <c r="S33" s="142">
        <f t="shared" si="17"/>
        <v>1715.9368290828486</v>
      </c>
      <c r="T33" s="120">
        <f t="shared" si="18"/>
        <v>3382.6034957495153</v>
      </c>
      <c r="U33" s="120">
        <f t="shared" si="15"/>
        <v>268333.33333333326</v>
      </c>
      <c r="W33" s="125">
        <f t="shared" si="9"/>
        <v>19</v>
      </c>
    </row>
    <row r="34" spans="2:23" x14ac:dyDescent="0.25">
      <c r="B34" s="47"/>
      <c r="C34" s="51">
        <v>26</v>
      </c>
      <c r="D34" s="51">
        <v>31</v>
      </c>
      <c r="E34" s="51"/>
      <c r="F34" s="53">
        <v>5.9986788617886182</v>
      </c>
      <c r="G34" s="44">
        <f t="shared" si="0"/>
        <v>7.6986788617886184</v>
      </c>
      <c r="J34" s="39">
        <f t="shared" si="10"/>
        <v>0</v>
      </c>
      <c r="K34" s="40">
        <v>26146</v>
      </c>
      <c r="L34" s="54" t="str">
        <f t="shared" si="1"/>
        <v>.</v>
      </c>
      <c r="M34" s="58">
        <f t="shared" si="2"/>
        <v>0</v>
      </c>
      <c r="N34" s="124">
        <f t="shared" si="3"/>
        <v>268333.33333333326</v>
      </c>
      <c r="O34" s="120">
        <f t="shared" si="4"/>
        <v>1754.5253972231496</v>
      </c>
      <c r="P34" s="42"/>
      <c r="Q34" s="141">
        <f t="shared" si="11"/>
        <v>270087.85873055639</v>
      </c>
      <c r="R34" s="120">
        <f t="shared" si="16"/>
        <v>1666.6666666666667</v>
      </c>
      <c r="S34" s="142">
        <f t="shared" si="17"/>
        <v>1754.5253972231496</v>
      </c>
      <c r="T34" s="120">
        <f t="shared" si="18"/>
        <v>3421.1920638898164</v>
      </c>
      <c r="U34" s="120">
        <f t="shared" si="15"/>
        <v>266666.66666666657</v>
      </c>
      <c r="W34" s="125">
        <f t="shared" si="9"/>
        <v>20</v>
      </c>
    </row>
    <row r="35" spans="2:23" x14ac:dyDescent="0.25">
      <c r="B35" s="47"/>
      <c r="C35" s="51">
        <v>27</v>
      </c>
      <c r="D35" s="51">
        <v>30</v>
      </c>
      <c r="E35" s="51"/>
      <c r="F35" s="53">
        <v>5.9911855670103096</v>
      </c>
      <c r="G35" s="44">
        <f t="shared" si="0"/>
        <v>7.6911855670103098</v>
      </c>
      <c r="J35" s="39">
        <f t="shared" si="10"/>
        <v>0</v>
      </c>
      <c r="K35" s="40">
        <v>26177</v>
      </c>
      <c r="L35" s="54" t="str">
        <f t="shared" si="1"/>
        <v>.</v>
      </c>
      <c r="M35" s="58">
        <f t="shared" si="2"/>
        <v>0</v>
      </c>
      <c r="N35" s="124">
        <f t="shared" si="3"/>
        <v>266666.66666666657</v>
      </c>
      <c r="O35" s="120">
        <f t="shared" si="4"/>
        <v>1685.7393023584234</v>
      </c>
      <c r="P35" s="42"/>
      <c r="Q35" s="141">
        <f t="shared" si="11"/>
        <v>268352.40596902499</v>
      </c>
      <c r="R35" s="120">
        <f t="shared" si="16"/>
        <v>1666.6666666666667</v>
      </c>
      <c r="S35" s="142">
        <f t="shared" si="17"/>
        <v>1685.7393023584234</v>
      </c>
      <c r="T35" s="120">
        <f t="shared" si="18"/>
        <v>3352.4059690250901</v>
      </c>
      <c r="U35" s="120">
        <f t="shared" si="15"/>
        <v>264999.99999999988</v>
      </c>
      <c r="W35" s="125">
        <f t="shared" si="9"/>
        <v>21</v>
      </c>
    </row>
    <row r="36" spans="2:23" x14ac:dyDescent="0.25">
      <c r="B36" s="47"/>
      <c r="C36" s="47">
        <v>28</v>
      </c>
      <c r="D36" s="51">
        <v>31</v>
      </c>
      <c r="E36" s="51"/>
      <c r="F36" s="53">
        <v>5.9499999999999993</v>
      </c>
      <c r="G36" s="44">
        <f t="shared" si="0"/>
        <v>7.6499999999999995</v>
      </c>
      <c r="J36" s="39">
        <f t="shared" si="10"/>
        <v>0</v>
      </c>
      <c r="K36" s="40">
        <v>26207</v>
      </c>
      <c r="L36" s="54" t="str">
        <f t="shared" si="1"/>
        <v>.</v>
      </c>
      <c r="M36" s="58">
        <f t="shared" si="2"/>
        <v>0</v>
      </c>
      <c r="N36" s="124">
        <f t="shared" si="3"/>
        <v>264999.99999999988</v>
      </c>
      <c r="O36" s="120">
        <f t="shared" si="4"/>
        <v>1721.7739726027389</v>
      </c>
      <c r="P36" s="42"/>
      <c r="Q36" s="141">
        <f t="shared" si="11"/>
        <v>266721.77397260262</v>
      </c>
      <c r="R36" s="120">
        <f t="shared" si="16"/>
        <v>1666.6666666666667</v>
      </c>
      <c r="S36" s="142">
        <f t="shared" si="17"/>
        <v>1721.7739726027389</v>
      </c>
      <c r="T36" s="120">
        <f t="shared" si="18"/>
        <v>3388.4406392694054</v>
      </c>
      <c r="U36" s="120">
        <f t="shared" si="15"/>
        <v>263333.3333333332</v>
      </c>
      <c r="W36" s="125">
        <f t="shared" si="9"/>
        <v>22</v>
      </c>
    </row>
    <row r="37" spans="2:23" x14ac:dyDescent="0.25">
      <c r="B37" s="47"/>
      <c r="C37" s="51">
        <v>29</v>
      </c>
      <c r="D37" s="51">
        <v>30</v>
      </c>
      <c r="E37" s="51"/>
      <c r="F37" s="53">
        <v>5.7905544147843937</v>
      </c>
      <c r="G37" s="44">
        <f t="shared" si="0"/>
        <v>7.4905544147843939</v>
      </c>
      <c r="J37" s="39">
        <f t="shared" si="10"/>
        <v>0</v>
      </c>
      <c r="K37" s="40">
        <v>26238</v>
      </c>
      <c r="L37" s="54" t="str">
        <f t="shared" si="1"/>
        <v>.</v>
      </c>
      <c r="M37" s="58">
        <f t="shared" si="2"/>
        <v>0</v>
      </c>
      <c r="N37" s="124">
        <f t="shared" si="3"/>
        <v>263333.3333333332</v>
      </c>
      <c r="O37" s="120">
        <f t="shared" si="4"/>
        <v>1621.2432842957994</v>
      </c>
      <c r="P37" s="42"/>
      <c r="Q37" s="141">
        <f t="shared" si="11"/>
        <v>264954.57661762898</v>
      </c>
      <c r="R37" s="120">
        <f t="shared" si="16"/>
        <v>1666.6666666666667</v>
      </c>
      <c r="S37" s="142">
        <f t="shared" si="17"/>
        <v>1621.2432842957994</v>
      </c>
      <c r="T37" s="120">
        <f t="shared" si="18"/>
        <v>3287.9099509624662</v>
      </c>
      <c r="U37" s="120">
        <f t="shared" si="15"/>
        <v>261666.66666666651</v>
      </c>
      <c r="W37" s="125">
        <f t="shared" si="9"/>
        <v>23</v>
      </c>
    </row>
    <row r="38" spans="2:23" x14ac:dyDescent="0.25">
      <c r="B38" s="47"/>
      <c r="C38" s="51">
        <v>30</v>
      </c>
      <c r="D38" s="51">
        <v>31</v>
      </c>
      <c r="E38" s="51"/>
      <c r="F38" s="53">
        <v>5.1167573449401527</v>
      </c>
      <c r="G38" s="44">
        <f t="shared" si="0"/>
        <v>6.8167573449401528</v>
      </c>
      <c r="I38" s="96">
        <f>SUM(G27:G38)/12</f>
        <v>7.8318508447195301</v>
      </c>
      <c r="J38" s="39">
        <f t="shared" si="10"/>
        <v>0</v>
      </c>
      <c r="K38" s="40">
        <v>26268</v>
      </c>
      <c r="L38" s="54" t="str">
        <f t="shared" si="1"/>
        <v>.</v>
      </c>
      <c r="M38" s="58">
        <f t="shared" si="2"/>
        <v>0</v>
      </c>
      <c r="N38" s="124">
        <f t="shared" si="3"/>
        <v>261666.66666666651</v>
      </c>
      <c r="O38" s="120">
        <f t="shared" si="4"/>
        <v>1514.9387213618129</v>
      </c>
      <c r="P38" s="42"/>
      <c r="Q38" s="141">
        <f t="shared" si="11"/>
        <v>263181.60538802831</v>
      </c>
      <c r="R38" s="120">
        <f t="shared" si="16"/>
        <v>1666.6666666666667</v>
      </c>
      <c r="S38" s="142">
        <f t="shared" si="17"/>
        <v>1514.9387213618129</v>
      </c>
      <c r="T38" s="120">
        <f t="shared" si="18"/>
        <v>3181.6053880284799</v>
      </c>
      <c r="U38" s="120">
        <f t="shared" si="15"/>
        <v>259999.99999999983</v>
      </c>
      <c r="W38" s="125">
        <f t="shared" si="9"/>
        <v>24</v>
      </c>
    </row>
    <row r="39" spans="2:23" x14ac:dyDescent="0.25">
      <c r="B39" s="47"/>
      <c r="C39" s="47">
        <v>31</v>
      </c>
      <c r="D39" s="51">
        <v>31</v>
      </c>
      <c r="E39" s="51"/>
      <c r="F39" s="53">
        <v>5.3187214611872147</v>
      </c>
      <c r="G39" s="44">
        <f t="shared" si="0"/>
        <v>7.0187214611872148</v>
      </c>
      <c r="H39" s="39">
        <f>H27+1</f>
        <v>1972</v>
      </c>
      <c r="J39" s="39">
        <f t="shared" si="10"/>
        <v>0</v>
      </c>
      <c r="K39" s="40">
        <v>26299</v>
      </c>
      <c r="L39" s="54" t="str">
        <f t="shared" si="1"/>
        <v>.</v>
      </c>
      <c r="M39" s="58">
        <f t="shared" si="2"/>
        <v>0</v>
      </c>
      <c r="N39" s="124">
        <f t="shared" si="3"/>
        <v>259999.99999999983</v>
      </c>
      <c r="O39" s="120">
        <f t="shared" si="4"/>
        <v>1549.887533621066</v>
      </c>
      <c r="P39" s="42"/>
      <c r="Q39" s="141">
        <f t="shared" si="11"/>
        <v>261549.8875336209</v>
      </c>
      <c r="R39" s="120">
        <f t="shared" si="16"/>
        <v>1666.6666666666667</v>
      </c>
      <c r="S39" s="142">
        <f t="shared" si="17"/>
        <v>1549.887533621066</v>
      </c>
      <c r="T39" s="120">
        <f t="shared" si="18"/>
        <v>3216.5542002877328</v>
      </c>
      <c r="U39" s="120">
        <f t="shared" si="15"/>
        <v>258333.33333333317</v>
      </c>
      <c r="W39" s="125">
        <f t="shared" si="9"/>
        <v>25</v>
      </c>
    </row>
    <row r="40" spans="2:23" x14ac:dyDescent="0.25">
      <c r="B40" s="47"/>
      <c r="C40" s="51">
        <v>32</v>
      </c>
      <c r="D40" s="51">
        <v>28.25</v>
      </c>
      <c r="E40" s="51"/>
      <c r="F40" s="53">
        <v>5.2867215041128084</v>
      </c>
      <c r="G40" s="44">
        <f t="shared" si="0"/>
        <v>6.9867215041128086</v>
      </c>
      <c r="J40" s="39">
        <f t="shared" si="10"/>
        <v>0</v>
      </c>
      <c r="K40" s="40">
        <v>26330</v>
      </c>
      <c r="L40" s="54" t="str">
        <f t="shared" si="1"/>
        <v>.</v>
      </c>
      <c r="M40" s="58">
        <f t="shared" si="2"/>
        <v>0</v>
      </c>
      <c r="N40" s="124">
        <f t="shared" si="3"/>
        <v>258333.33333333317</v>
      </c>
      <c r="O40" s="120">
        <f t="shared" si="4"/>
        <v>1396.9455153485821</v>
      </c>
      <c r="P40" s="42"/>
      <c r="Q40" s="141">
        <f t="shared" si="11"/>
        <v>259730.27884868174</v>
      </c>
      <c r="R40" s="120">
        <f t="shared" si="16"/>
        <v>1666.6666666666667</v>
      </c>
      <c r="S40" s="142">
        <f t="shared" si="17"/>
        <v>1396.9455153485821</v>
      </c>
      <c r="T40" s="120">
        <f t="shared" si="18"/>
        <v>3063.6121820152489</v>
      </c>
      <c r="U40" s="120">
        <f t="shared" si="15"/>
        <v>256666.66666666648</v>
      </c>
      <c r="W40" s="125">
        <f t="shared" si="9"/>
        <v>26</v>
      </c>
    </row>
    <row r="41" spans="2:23" x14ac:dyDescent="0.25">
      <c r="B41" s="47"/>
      <c r="C41" s="51">
        <v>33</v>
      </c>
      <c r="D41" s="51">
        <v>31</v>
      </c>
      <c r="E41" s="51"/>
      <c r="F41" s="53">
        <v>5.0075581395348836</v>
      </c>
      <c r="G41" s="44">
        <f t="shared" si="0"/>
        <v>6.7075581395348838</v>
      </c>
      <c r="J41" s="39">
        <f t="shared" si="10"/>
        <v>0</v>
      </c>
      <c r="K41" s="40">
        <v>26359</v>
      </c>
      <c r="L41" s="54" t="str">
        <f t="shared" si="1"/>
        <v>.</v>
      </c>
      <c r="M41" s="58">
        <f t="shared" si="2"/>
        <v>0</v>
      </c>
      <c r="N41" s="124">
        <f t="shared" si="3"/>
        <v>256666.66666666648</v>
      </c>
      <c r="O41" s="120">
        <f t="shared" si="4"/>
        <v>1462.1864181798862</v>
      </c>
      <c r="P41" s="42"/>
      <c r="Q41" s="141">
        <f t="shared" si="11"/>
        <v>258128.85308484637</v>
      </c>
      <c r="R41" s="120">
        <f t="shared" si="16"/>
        <v>1666.6666666666667</v>
      </c>
      <c r="S41" s="142">
        <f t="shared" si="17"/>
        <v>1462.1864181798862</v>
      </c>
      <c r="T41" s="120">
        <f t="shared" si="18"/>
        <v>3128.853084846553</v>
      </c>
      <c r="U41" s="120">
        <f t="shared" si="15"/>
        <v>254999.99999999983</v>
      </c>
      <c r="W41" s="125">
        <f t="shared" si="9"/>
        <v>27</v>
      </c>
    </row>
    <row r="42" spans="2:23" x14ac:dyDescent="0.25">
      <c r="B42" s="47"/>
      <c r="C42" s="47">
        <v>34</v>
      </c>
      <c r="D42" s="51">
        <v>30</v>
      </c>
      <c r="E42" s="51"/>
      <c r="F42" s="53">
        <v>4.9115720524017465</v>
      </c>
      <c r="G42" s="44">
        <f t="shared" si="0"/>
        <v>6.6115720524017467</v>
      </c>
      <c r="J42" s="39">
        <f t="shared" si="10"/>
        <v>0</v>
      </c>
      <c r="K42" s="40">
        <v>26390</v>
      </c>
      <c r="L42" s="54" t="str">
        <f t="shared" si="1"/>
        <v>.</v>
      </c>
      <c r="M42" s="58">
        <f t="shared" si="2"/>
        <v>0</v>
      </c>
      <c r="N42" s="124">
        <f t="shared" si="3"/>
        <v>254999.99999999983</v>
      </c>
      <c r="O42" s="120">
        <f t="shared" si="4"/>
        <v>1385.7130465992693</v>
      </c>
      <c r="P42" s="42"/>
      <c r="Q42" s="141">
        <f t="shared" si="11"/>
        <v>256385.71304659909</v>
      </c>
      <c r="R42" s="120">
        <f t="shared" si="16"/>
        <v>1666.6666666666667</v>
      </c>
      <c r="S42" s="142">
        <f t="shared" si="17"/>
        <v>1385.7130465992693</v>
      </c>
      <c r="T42" s="120">
        <f t="shared" si="18"/>
        <v>3052.3797132659361</v>
      </c>
      <c r="U42" s="120">
        <f t="shared" si="15"/>
        <v>253333.33333333317</v>
      </c>
      <c r="W42" s="125">
        <f t="shared" si="9"/>
        <v>28</v>
      </c>
    </row>
    <row r="43" spans="2:23" x14ac:dyDescent="0.25">
      <c r="B43" s="47"/>
      <c r="C43" s="51">
        <v>35</v>
      </c>
      <c r="D43" s="51">
        <v>31</v>
      </c>
      <c r="E43" s="51"/>
      <c r="F43" s="53">
        <v>4.6272552783109395</v>
      </c>
      <c r="G43" s="44">
        <f t="shared" si="0"/>
        <v>6.3272552783109397</v>
      </c>
      <c r="J43" s="39">
        <f t="shared" si="10"/>
        <v>0</v>
      </c>
      <c r="K43" s="40">
        <v>26420</v>
      </c>
      <c r="L43" s="54" t="str">
        <f t="shared" si="1"/>
        <v>.</v>
      </c>
      <c r="M43" s="58">
        <f t="shared" si="2"/>
        <v>0</v>
      </c>
      <c r="N43" s="124">
        <f t="shared" si="3"/>
        <v>253333.33333333317</v>
      </c>
      <c r="O43" s="120">
        <f t="shared" si="4"/>
        <v>1361.3710900183164</v>
      </c>
      <c r="P43" s="42"/>
      <c r="Q43" s="141">
        <f t="shared" si="11"/>
        <v>254694.70442335148</v>
      </c>
      <c r="R43" s="120">
        <f t="shared" si="16"/>
        <v>1666.6666666666667</v>
      </c>
      <c r="S43" s="142">
        <f t="shared" si="17"/>
        <v>1361.3710900183164</v>
      </c>
      <c r="T43" s="120">
        <f t="shared" si="18"/>
        <v>3028.0377566849829</v>
      </c>
      <c r="U43" s="120">
        <f t="shared" si="15"/>
        <v>251666.66666666648</v>
      </c>
      <c r="W43" s="125">
        <f t="shared" si="9"/>
        <v>29</v>
      </c>
    </row>
    <row r="44" spans="2:23" x14ac:dyDescent="0.25">
      <c r="B44" s="109"/>
      <c r="C44" s="110">
        <v>36</v>
      </c>
      <c r="D44" s="110">
        <v>30</v>
      </c>
      <c r="E44" s="110"/>
      <c r="F44" s="111">
        <v>5.1553605313092978</v>
      </c>
      <c r="G44" s="112">
        <f t="shared" si="0"/>
        <v>6.855360531309298</v>
      </c>
      <c r="H44" s="113"/>
      <c r="I44" s="113"/>
      <c r="J44" s="113">
        <f t="shared" si="10"/>
        <v>0</v>
      </c>
      <c r="K44" s="114">
        <v>26451</v>
      </c>
      <c r="L44" s="54" t="str">
        <f t="shared" si="1"/>
        <v>.</v>
      </c>
      <c r="M44" s="58">
        <f t="shared" si="2"/>
        <v>0</v>
      </c>
      <c r="N44" s="124">
        <f t="shared" si="3"/>
        <v>251666.66666666648</v>
      </c>
      <c r="O44" s="120">
        <f t="shared" si="4"/>
        <v>1418.0266304489087</v>
      </c>
      <c r="P44" s="115">
        <f>SUM(O33:O44)</f>
        <v>18588.287741140801</v>
      </c>
      <c r="Q44" s="141">
        <f t="shared" si="11"/>
        <v>253084.69329711539</v>
      </c>
      <c r="R44" s="120">
        <f t="shared" si="16"/>
        <v>1666.6666666666667</v>
      </c>
      <c r="S44" s="142">
        <f t="shared" si="17"/>
        <v>1418.0266304489087</v>
      </c>
      <c r="T44" s="120">
        <f t="shared" si="18"/>
        <v>3084.6932971155757</v>
      </c>
      <c r="U44" s="120">
        <f t="shared" si="15"/>
        <v>249999.99999999983</v>
      </c>
      <c r="W44" s="125">
        <f t="shared" si="9"/>
        <v>30</v>
      </c>
    </row>
    <row r="45" spans="2:23" x14ac:dyDescent="0.25">
      <c r="B45" s="47">
        <f>B33+1</f>
        <v>4</v>
      </c>
      <c r="C45" s="47">
        <v>37</v>
      </c>
      <c r="D45" s="51">
        <v>31</v>
      </c>
      <c r="E45" s="51"/>
      <c r="F45" s="53">
        <v>3.905068226120858</v>
      </c>
      <c r="G45" s="44">
        <f t="shared" si="0"/>
        <v>5.6050682261208582</v>
      </c>
      <c r="J45" s="39">
        <f t="shared" si="10"/>
        <v>0</v>
      </c>
      <c r="K45" s="40">
        <v>26481</v>
      </c>
      <c r="L45" s="54" t="str">
        <f t="shared" si="1"/>
        <v>.</v>
      </c>
      <c r="M45" s="58">
        <f t="shared" si="2"/>
        <v>0</v>
      </c>
      <c r="N45" s="124">
        <f t="shared" si="3"/>
        <v>249999.99999999983</v>
      </c>
      <c r="O45" s="120">
        <f t="shared" si="4"/>
        <v>1190.1172260941539</v>
      </c>
      <c r="P45" s="42"/>
      <c r="Q45" s="141">
        <f t="shared" si="11"/>
        <v>251190.11722609398</v>
      </c>
      <c r="R45" s="120">
        <f t="shared" si="16"/>
        <v>1666.6666666666667</v>
      </c>
      <c r="S45" s="142">
        <f t="shared" si="17"/>
        <v>1190.1172260941539</v>
      </c>
      <c r="T45" s="120">
        <f t="shared" si="18"/>
        <v>2856.7838927608209</v>
      </c>
      <c r="U45" s="120">
        <f t="shared" si="15"/>
        <v>248333.33333333317</v>
      </c>
      <c r="W45" s="125">
        <f t="shared" si="9"/>
        <v>31</v>
      </c>
    </row>
    <row r="46" spans="2:23" x14ac:dyDescent="0.25">
      <c r="B46" s="47"/>
      <c r="C46" s="51">
        <v>38</v>
      </c>
      <c r="D46" s="51">
        <v>31</v>
      </c>
      <c r="E46" s="51"/>
      <c r="F46" s="53">
        <v>4.6933062880324545</v>
      </c>
      <c r="G46" s="44">
        <f t="shared" si="0"/>
        <v>6.3933062880324547</v>
      </c>
      <c r="J46" s="39">
        <f t="shared" si="10"/>
        <v>0</v>
      </c>
      <c r="K46" s="40">
        <v>26512</v>
      </c>
      <c r="L46" s="54" t="str">
        <f t="shared" si="1"/>
        <v>.</v>
      </c>
      <c r="M46" s="58">
        <f t="shared" si="2"/>
        <v>0</v>
      </c>
      <c r="N46" s="124">
        <f t="shared" si="3"/>
        <v>248333.33333333317</v>
      </c>
      <c r="O46" s="120">
        <f t="shared" si="4"/>
        <v>1348.4329563662961</v>
      </c>
      <c r="P46" s="42"/>
      <c r="Q46" s="141">
        <f t="shared" si="11"/>
        <v>249681.76628969947</v>
      </c>
      <c r="R46" s="120">
        <f t="shared" si="16"/>
        <v>1666.6666666666667</v>
      </c>
      <c r="S46" s="142">
        <f t="shared" si="17"/>
        <v>1348.4329563662961</v>
      </c>
      <c r="T46" s="120">
        <f t="shared" si="18"/>
        <v>3015.0996230329629</v>
      </c>
      <c r="U46" s="120">
        <f t="shared" si="15"/>
        <v>246666.66666666651</v>
      </c>
      <c r="W46" s="125">
        <f t="shared" si="9"/>
        <v>32</v>
      </c>
    </row>
    <row r="47" spans="2:23" x14ac:dyDescent="0.25">
      <c r="B47" s="47"/>
      <c r="C47" s="51">
        <v>39</v>
      </c>
      <c r="D47" s="51">
        <v>30</v>
      </c>
      <c r="E47" s="51"/>
      <c r="F47" s="53">
        <v>4.8911042944785281</v>
      </c>
      <c r="G47" s="44">
        <f t="shared" si="0"/>
        <v>6.5911042944785283</v>
      </c>
      <c r="J47" s="39">
        <f t="shared" si="10"/>
        <v>0</v>
      </c>
      <c r="K47" s="40">
        <v>26543</v>
      </c>
      <c r="L47" s="54" t="str">
        <f t="shared" si="1"/>
        <v>.</v>
      </c>
      <c r="M47" s="58">
        <f t="shared" si="2"/>
        <v>0</v>
      </c>
      <c r="N47" s="124">
        <f t="shared" si="3"/>
        <v>246666.66666666651</v>
      </c>
      <c r="O47" s="120">
        <f t="shared" si="4"/>
        <v>1336.2786788805774</v>
      </c>
      <c r="P47" s="42"/>
      <c r="Q47" s="141">
        <f t="shared" si="11"/>
        <v>248002.94534554708</v>
      </c>
      <c r="R47" s="120">
        <f t="shared" si="16"/>
        <v>1666.6666666666667</v>
      </c>
      <c r="S47" s="142">
        <f t="shared" si="17"/>
        <v>1336.2786788805774</v>
      </c>
      <c r="T47" s="120">
        <f t="shared" si="18"/>
        <v>3002.945345547244</v>
      </c>
      <c r="U47" s="120">
        <f t="shared" si="15"/>
        <v>244999.99999999983</v>
      </c>
      <c r="W47" s="125">
        <f t="shared" si="9"/>
        <v>33</v>
      </c>
    </row>
    <row r="48" spans="2:23" x14ac:dyDescent="0.25">
      <c r="B48" s="47"/>
      <c r="C48" s="47">
        <v>40</v>
      </c>
      <c r="D48" s="51">
        <v>31</v>
      </c>
      <c r="E48" s="51"/>
      <c r="F48" s="53">
        <v>4.0995947315096251</v>
      </c>
      <c r="G48" s="44">
        <f t="shared" si="0"/>
        <v>5.7995947315096252</v>
      </c>
      <c r="J48" s="39">
        <f t="shared" si="10"/>
        <v>0</v>
      </c>
      <c r="K48" s="40">
        <v>26573</v>
      </c>
      <c r="L48" s="54" t="str">
        <f t="shared" si="1"/>
        <v>.</v>
      </c>
      <c r="M48" s="58">
        <f t="shared" si="2"/>
        <v>0</v>
      </c>
      <c r="N48" s="124">
        <f t="shared" si="3"/>
        <v>244999.99999999983</v>
      </c>
      <c r="O48" s="120">
        <f t="shared" si="4"/>
        <v>1206.7923831730295</v>
      </c>
      <c r="P48" s="42"/>
      <c r="Q48" s="141">
        <f t="shared" si="11"/>
        <v>246206.79238317284</v>
      </c>
      <c r="R48" s="120">
        <f t="shared" si="16"/>
        <v>1666.6666666666667</v>
      </c>
      <c r="S48" s="142">
        <f t="shared" si="17"/>
        <v>1206.7923831730295</v>
      </c>
      <c r="T48" s="120">
        <f t="shared" si="18"/>
        <v>2873.4590498396965</v>
      </c>
      <c r="U48" s="120">
        <f t="shared" si="15"/>
        <v>243333.33333333314</v>
      </c>
      <c r="W48" s="125">
        <f t="shared" si="9"/>
        <v>34</v>
      </c>
    </row>
    <row r="49" spans="2:23" x14ac:dyDescent="0.25">
      <c r="B49" s="47"/>
      <c r="C49" s="51">
        <v>41</v>
      </c>
      <c r="D49" s="51">
        <v>30</v>
      </c>
      <c r="E49" s="51"/>
      <c r="F49" s="53">
        <v>4.5971115537848615</v>
      </c>
      <c r="G49" s="44">
        <f t="shared" si="0"/>
        <v>6.2971115537848616</v>
      </c>
      <c r="J49" s="39">
        <f t="shared" si="10"/>
        <v>0</v>
      </c>
      <c r="K49" s="40">
        <v>26604</v>
      </c>
      <c r="L49" s="54" t="str">
        <f t="shared" si="1"/>
        <v>.</v>
      </c>
      <c r="M49" s="58">
        <f t="shared" si="2"/>
        <v>0</v>
      </c>
      <c r="N49" s="124">
        <f t="shared" si="3"/>
        <v>243333.33333333314</v>
      </c>
      <c r="O49" s="120">
        <f t="shared" si="4"/>
        <v>1259.4223107569712</v>
      </c>
      <c r="P49" s="42"/>
      <c r="Q49" s="141">
        <f t="shared" si="11"/>
        <v>244592.75564409012</v>
      </c>
      <c r="R49" s="120">
        <f t="shared" si="16"/>
        <v>1666.6666666666667</v>
      </c>
      <c r="S49" s="142">
        <f t="shared" si="17"/>
        <v>1259.4223107569712</v>
      </c>
      <c r="T49" s="120">
        <f t="shared" si="18"/>
        <v>2926.088977423638</v>
      </c>
      <c r="U49" s="120">
        <f t="shared" si="15"/>
        <v>241666.66666666648</v>
      </c>
      <c r="W49" s="125">
        <f t="shared" si="9"/>
        <v>35</v>
      </c>
    </row>
    <row r="50" spans="2:23" x14ac:dyDescent="0.25">
      <c r="B50" s="47"/>
      <c r="C50" s="51">
        <v>42</v>
      </c>
      <c r="D50" s="51">
        <v>31</v>
      </c>
      <c r="E50" s="51"/>
      <c r="F50" s="53">
        <v>3.9531126482213446</v>
      </c>
      <c r="G50" s="44">
        <f t="shared" si="0"/>
        <v>5.6531126482213443</v>
      </c>
      <c r="I50" s="96">
        <f>SUM(G39:G50)/12</f>
        <v>6.4038738924170469</v>
      </c>
      <c r="J50" s="39">
        <f t="shared" si="10"/>
        <v>0</v>
      </c>
      <c r="K50" s="40">
        <v>26634</v>
      </c>
      <c r="L50" s="54" t="str">
        <f t="shared" si="1"/>
        <v>.</v>
      </c>
      <c r="M50" s="58">
        <f t="shared" si="2"/>
        <v>0</v>
      </c>
      <c r="N50" s="124">
        <f t="shared" si="3"/>
        <v>241666.66666666648</v>
      </c>
      <c r="O50" s="120">
        <f t="shared" si="4"/>
        <v>1160.307824372371</v>
      </c>
      <c r="P50" s="42"/>
      <c r="Q50" s="141">
        <f t="shared" si="11"/>
        <v>242826.97449103885</v>
      </c>
      <c r="R50" s="120">
        <f t="shared" si="16"/>
        <v>1666.6666666666667</v>
      </c>
      <c r="S50" s="142">
        <f t="shared" si="17"/>
        <v>1160.307824372371</v>
      </c>
      <c r="T50" s="120">
        <f t="shared" si="18"/>
        <v>2826.9744910390377</v>
      </c>
      <c r="U50" s="120">
        <f t="shared" si="15"/>
        <v>239999.99999999983</v>
      </c>
      <c r="W50" s="125">
        <f t="shared" si="9"/>
        <v>36</v>
      </c>
    </row>
    <row r="51" spans="2:23" x14ac:dyDescent="0.25">
      <c r="B51" s="47"/>
      <c r="C51" s="47">
        <v>43</v>
      </c>
      <c r="D51" s="51">
        <v>31</v>
      </c>
      <c r="E51" s="51"/>
      <c r="F51" s="53">
        <v>4.4120553359683798</v>
      </c>
      <c r="G51" s="44">
        <f t="shared" si="0"/>
        <v>6.11205533596838</v>
      </c>
      <c r="H51" s="39">
        <f>H39+1</f>
        <v>1973</v>
      </c>
      <c r="J51" s="39">
        <f t="shared" si="10"/>
        <v>0</v>
      </c>
      <c r="K51" s="40">
        <v>26665</v>
      </c>
      <c r="L51" s="54" t="str">
        <f t="shared" si="1"/>
        <v>.</v>
      </c>
      <c r="M51" s="58">
        <f t="shared" si="2"/>
        <v>0</v>
      </c>
      <c r="N51" s="124">
        <f t="shared" si="3"/>
        <v>239999.99999999983</v>
      </c>
      <c r="O51" s="120">
        <f t="shared" si="4"/>
        <v>1245.8545671124582</v>
      </c>
      <c r="P51" s="42"/>
      <c r="Q51" s="141">
        <f t="shared" si="11"/>
        <v>241245.85456711228</v>
      </c>
      <c r="R51" s="120">
        <f t="shared" si="16"/>
        <v>1666.6666666666667</v>
      </c>
      <c r="S51" s="142">
        <f t="shared" si="17"/>
        <v>1245.8545671124582</v>
      </c>
      <c r="T51" s="120">
        <f t="shared" si="18"/>
        <v>2912.5212337791249</v>
      </c>
      <c r="U51" s="120">
        <f t="shared" si="15"/>
        <v>238333.33333333317</v>
      </c>
      <c r="W51" s="125">
        <f t="shared" si="9"/>
        <v>37</v>
      </c>
    </row>
    <row r="52" spans="2:23" x14ac:dyDescent="0.25">
      <c r="B52" s="47"/>
      <c r="C52" s="51">
        <v>44</v>
      </c>
      <c r="D52" s="51">
        <v>28.25</v>
      </c>
      <c r="E52" s="51"/>
      <c r="F52" s="53">
        <v>4.4219341974077766</v>
      </c>
      <c r="G52" s="44">
        <f t="shared" si="0"/>
        <v>6.1219341974077768</v>
      </c>
      <c r="J52" s="39">
        <f t="shared" si="10"/>
        <v>0</v>
      </c>
      <c r="K52" s="40">
        <v>26696</v>
      </c>
      <c r="L52" s="54" t="str">
        <f t="shared" si="1"/>
        <v>.</v>
      </c>
      <c r="M52" s="58">
        <f t="shared" si="2"/>
        <v>0</v>
      </c>
      <c r="N52" s="124">
        <f t="shared" si="3"/>
        <v>238333.33333333317</v>
      </c>
      <c r="O52" s="120">
        <f t="shared" si="4"/>
        <v>1129.2732271222853</v>
      </c>
      <c r="P52" s="42"/>
      <c r="Q52" s="141">
        <f t="shared" si="11"/>
        <v>239462.60656045546</v>
      </c>
      <c r="R52" s="120">
        <f t="shared" si="16"/>
        <v>1666.6666666666667</v>
      </c>
      <c r="S52" s="142">
        <f t="shared" si="17"/>
        <v>1129.2732271222853</v>
      </c>
      <c r="T52" s="120">
        <f t="shared" si="18"/>
        <v>2795.9398937889518</v>
      </c>
      <c r="U52" s="120">
        <f t="shared" si="15"/>
        <v>236666.66666666651</v>
      </c>
      <c r="W52" s="125">
        <f t="shared" si="9"/>
        <v>38</v>
      </c>
    </row>
    <row r="53" spans="2:23" x14ac:dyDescent="0.25">
      <c r="B53" s="47"/>
      <c r="C53" s="51">
        <v>45</v>
      </c>
      <c r="D53" s="51">
        <v>31</v>
      </c>
      <c r="E53" s="51"/>
      <c r="F53" s="53">
        <v>4.7999005964214705</v>
      </c>
      <c r="G53" s="44">
        <f t="shared" si="0"/>
        <v>6.4999005964214707</v>
      </c>
      <c r="J53" s="39">
        <f t="shared" si="10"/>
        <v>0</v>
      </c>
      <c r="K53" s="40">
        <v>26724</v>
      </c>
      <c r="L53" s="54" t="str">
        <f t="shared" si="1"/>
        <v>.</v>
      </c>
      <c r="M53" s="58">
        <f t="shared" si="2"/>
        <v>0</v>
      </c>
      <c r="N53" s="124">
        <f t="shared" si="3"/>
        <v>236666.66666666651</v>
      </c>
      <c r="O53" s="120">
        <f t="shared" si="4"/>
        <v>1306.5096997921141</v>
      </c>
      <c r="P53" s="42"/>
      <c r="Q53" s="141">
        <f t="shared" si="11"/>
        <v>237973.17636645862</v>
      </c>
      <c r="R53" s="120">
        <f t="shared" si="16"/>
        <v>1666.6666666666667</v>
      </c>
      <c r="S53" s="142">
        <f t="shared" si="17"/>
        <v>1306.5096997921141</v>
      </c>
      <c r="T53" s="120">
        <f t="shared" si="18"/>
        <v>2973.1763664587806</v>
      </c>
      <c r="U53" s="120">
        <f t="shared" si="15"/>
        <v>234999.99999999983</v>
      </c>
      <c r="W53" s="125">
        <f t="shared" si="9"/>
        <v>39</v>
      </c>
    </row>
    <row r="54" spans="2:23" x14ac:dyDescent="0.25">
      <c r="B54" s="47"/>
      <c r="C54" s="47">
        <v>46</v>
      </c>
      <c r="D54" s="51">
        <v>30</v>
      </c>
      <c r="E54" s="51"/>
      <c r="F54" s="53">
        <v>5.2639930252833471</v>
      </c>
      <c r="G54" s="44">
        <f t="shared" si="0"/>
        <v>6.9639930252833473</v>
      </c>
      <c r="J54" s="39">
        <f t="shared" si="10"/>
        <v>0</v>
      </c>
      <c r="K54" s="40">
        <v>26755</v>
      </c>
      <c r="L54" s="54" t="str">
        <f t="shared" si="1"/>
        <v>.</v>
      </c>
      <c r="M54" s="58">
        <f t="shared" si="2"/>
        <v>0</v>
      </c>
      <c r="N54" s="124">
        <f t="shared" si="3"/>
        <v>234999.99999999983</v>
      </c>
      <c r="O54" s="120">
        <f t="shared" si="4"/>
        <v>1345.100022691714</v>
      </c>
      <c r="P54" s="42"/>
      <c r="Q54" s="141">
        <f t="shared" si="11"/>
        <v>236345.10002269153</v>
      </c>
      <c r="R54" s="120">
        <f t="shared" si="16"/>
        <v>1666.6666666666667</v>
      </c>
      <c r="S54" s="142">
        <f t="shared" si="17"/>
        <v>1345.100022691714</v>
      </c>
      <c r="T54" s="120">
        <f t="shared" si="18"/>
        <v>3011.766689358381</v>
      </c>
      <c r="U54" s="120">
        <f t="shared" si="15"/>
        <v>233333.33333333314</v>
      </c>
      <c r="W54" s="125">
        <f t="shared" si="9"/>
        <v>40</v>
      </c>
    </row>
    <row r="55" spans="2:23" x14ac:dyDescent="0.25">
      <c r="B55" s="47"/>
      <c r="C55" s="51">
        <v>47</v>
      </c>
      <c r="D55" s="51">
        <v>31</v>
      </c>
      <c r="E55" s="51"/>
      <c r="F55" s="53">
        <v>5.1469879518072297</v>
      </c>
      <c r="G55" s="44">
        <f t="shared" si="0"/>
        <v>6.8469879518072299</v>
      </c>
      <c r="J55" s="39">
        <f t="shared" si="10"/>
        <v>0</v>
      </c>
      <c r="K55" s="40">
        <v>26785</v>
      </c>
      <c r="L55" s="54" t="str">
        <f t="shared" si="1"/>
        <v>.</v>
      </c>
      <c r="M55" s="58">
        <f t="shared" si="2"/>
        <v>0</v>
      </c>
      <c r="N55" s="124">
        <f t="shared" si="3"/>
        <v>233333.33333333314</v>
      </c>
      <c r="O55" s="120">
        <f t="shared" si="4"/>
        <v>1356.8916762942169</v>
      </c>
      <c r="P55" s="42"/>
      <c r="Q55" s="141">
        <f t="shared" si="11"/>
        <v>234690.22500962735</v>
      </c>
      <c r="R55" s="120">
        <f t="shared" si="16"/>
        <v>1666.6666666666667</v>
      </c>
      <c r="S55" s="142">
        <f t="shared" si="17"/>
        <v>1356.8916762942169</v>
      </c>
      <c r="T55" s="120">
        <f t="shared" si="18"/>
        <v>3023.5583429608837</v>
      </c>
      <c r="U55" s="120">
        <f t="shared" si="15"/>
        <v>231666.66666666645</v>
      </c>
      <c r="W55" s="125">
        <f t="shared" si="9"/>
        <v>41</v>
      </c>
    </row>
    <row r="56" spans="2:23" x14ac:dyDescent="0.25">
      <c r="B56" s="109"/>
      <c r="C56" s="110">
        <v>48</v>
      </c>
      <c r="D56" s="110">
        <v>30</v>
      </c>
      <c r="E56" s="110"/>
      <c r="F56" s="111">
        <v>6.3490961677512665</v>
      </c>
      <c r="G56" s="112">
        <f t="shared" si="0"/>
        <v>8.0490961677512658</v>
      </c>
      <c r="H56" s="113"/>
      <c r="I56" s="113"/>
      <c r="J56" s="113">
        <f t="shared" si="10"/>
        <v>0</v>
      </c>
      <c r="K56" s="114">
        <v>26816</v>
      </c>
      <c r="L56" s="54" t="str">
        <f t="shared" si="1"/>
        <v>.</v>
      </c>
      <c r="M56" s="58">
        <f t="shared" si="2"/>
        <v>0</v>
      </c>
      <c r="N56" s="124">
        <f t="shared" si="3"/>
        <v>231666.66666666645</v>
      </c>
      <c r="O56" s="120">
        <f t="shared" si="4"/>
        <v>1532.6361196129108</v>
      </c>
      <c r="P56" s="115">
        <f>SUM(O45:O56)</f>
        <v>15417.616692269097</v>
      </c>
      <c r="Q56" s="141">
        <f t="shared" si="11"/>
        <v>233199.30278627935</v>
      </c>
      <c r="R56" s="120">
        <f t="shared" si="16"/>
        <v>1666.6666666666667</v>
      </c>
      <c r="S56" s="142">
        <f t="shared" si="17"/>
        <v>1532.6361196129108</v>
      </c>
      <c r="T56" s="120">
        <f t="shared" si="18"/>
        <v>3199.3027862795775</v>
      </c>
      <c r="U56" s="120">
        <f t="shared" si="15"/>
        <v>229999.99999999977</v>
      </c>
      <c r="W56" s="125">
        <f t="shared" si="9"/>
        <v>42</v>
      </c>
    </row>
    <row r="57" spans="2:23" x14ac:dyDescent="0.25">
      <c r="B57" s="47">
        <f>B45+1</f>
        <v>5</v>
      </c>
      <c r="C57" s="47">
        <v>49</v>
      </c>
      <c r="D57" s="51">
        <v>31</v>
      </c>
      <c r="E57" s="51"/>
      <c r="F57" s="53">
        <v>6.4530007230657986</v>
      </c>
      <c r="G57" s="44">
        <f t="shared" si="0"/>
        <v>8.1530007230657979</v>
      </c>
      <c r="J57" s="39">
        <f t="shared" si="10"/>
        <v>0</v>
      </c>
      <c r="K57" s="40">
        <v>26846</v>
      </c>
      <c r="L57" s="54" t="str">
        <f t="shared" si="1"/>
        <v>.</v>
      </c>
      <c r="M57" s="58">
        <f t="shared" si="2"/>
        <v>0</v>
      </c>
      <c r="N57" s="124">
        <f t="shared" si="3"/>
        <v>229999.99999999977</v>
      </c>
      <c r="O57" s="120">
        <f t="shared" si="4"/>
        <v>1592.6272645331253</v>
      </c>
      <c r="P57" s="42"/>
      <c r="Q57" s="141">
        <f t="shared" si="11"/>
        <v>231592.6272645329</v>
      </c>
      <c r="R57" s="120">
        <f t="shared" si="16"/>
        <v>1666.6666666666667</v>
      </c>
      <c r="S57" s="142">
        <f t="shared" si="17"/>
        <v>1592.6272645331253</v>
      </c>
      <c r="T57" s="120">
        <f t="shared" si="18"/>
        <v>3259.293931199792</v>
      </c>
      <c r="U57" s="120">
        <f t="shared" si="15"/>
        <v>228333.33333333311</v>
      </c>
      <c r="W57" s="125">
        <f t="shared" si="9"/>
        <v>43</v>
      </c>
    </row>
    <row r="58" spans="2:23" x14ac:dyDescent="0.25">
      <c r="B58" s="47"/>
      <c r="C58" s="51">
        <v>50</v>
      </c>
      <c r="D58" s="51">
        <v>31</v>
      </c>
      <c r="E58" s="51"/>
      <c r="F58" s="53">
        <v>6.395027195027196</v>
      </c>
      <c r="G58" s="44">
        <f t="shared" si="0"/>
        <v>8.0950271950271961</v>
      </c>
      <c r="J58" s="39">
        <f t="shared" si="10"/>
        <v>0</v>
      </c>
      <c r="K58" s="40">
        <v>26877</v>
      </c>
      <c r="L58" s="54" t="str">
        <f t="shared" si="1"/>
        <v>.</v>
      </c>
      <c r="M58" s="58">
        <f t="shared" si="2"/>
        <v>0</v>
      </c>
      <c r="N58" s="124">
        <f t="shared" si="3"/>
        <v>228333.33333333311</v>
      </c>
      <c r="O58" s="120">
        <f t="shared" si="4"/>
        <v>1569.8438583233092</v>
      </c>
      <c r="P58" s="42"/>
      <c r="Q58" s="141">
        <f t="shared" si="11"/>
        <v>229903.17719165643</v>
      </c>
      <c r="R58" s="120">
        <f t="shared" si="16"/>
        <v>1666.6666666666667</v>
      </c>
      <c r="S58" s="142">
        <f t="shared" si="17"/>
        <v>1569.8438583233092</v>
      </c>
      <c r="T58" s="120">
        <f t="shared" si="18"/>
        <v>3236.5105249899761</v>
      </c>
      <c r="U58" s="120">
        <f t="shared" si="15"/>
        <v>226666.66666666645</v>
      </c>
      <c r="W58" s="125">
        <f t="shared" si="9"/>
        <v>44</v>
      </c>
    </row>
    <row r="59" spans="2:23" x14ac:dyDescent="0.25">
      <c r="B59" s="47"/>
      <c r="C59" s="51">
        <v>51</v>
      </c>
      <c r="D59" s="51">
        <v>30</v>
      </c>
      <c r="E59" s="51"/>
      <c r="F59" s="53">
        <v>9.3175182481751815</v>
      </c>
      <c r="G59" s="44">
        <f t="shared" si="0"/>
        <v>11.017518248175181</v>
      </c>
      <c r="J59" s="39">
        <f t="shared" si="10"/>
        <v>0</v>
      </c>
      <c r="K59" s="40">
        <v>26908</v>
      </c>
      <c r="L59" s="54" t="str">
        <f t="shared" si="1"/>
        <v>.</v>
      </c>
      <c r="M59" s="58">
        <f t="shared" si="2"/>
        <v>0</v>
      </c>
      <c r="N59" s="124">
        <f t="shared" si="3"/>
        <v>226666.66666666645</v>
      </c>
      <c r="O59" s="120">
        <f t="shared" si="4"/>
        <v>2052.5787421257851</v>
      </c>
      <c r="P59" s="42"/>
      <c r="Q59" s="141">
        <f t="shared" si="11"/>
        <v>228719.24540879225</v>
      </c>
      <c r="R59" s="120">
        <f t="shared" si="16"/>
        <v>1666.6666666666667</v>
      </c>
      <c r="S59" s="142">
        <f t="shared" si="17"/>
        <v>2052.5787421257851</v>
      </c>
      <c r="T59" s="120">
        <f t="shared" si="18"/>
        <v>3719.2454087924516</v>
      </c>
      <c r="U59" s="120">
        <f t="shared" si="15"/>
        <v>224999.9999999998</v>
      </c>
      <c r="W59" s="125">
        <f t="shared" si="9"/>
        <v>45</v>
      </c>
    </row>
    <row r="60" spans="2:23" x14ac:dyDescent="0.25">
      <c r="B60" s="47"/>
      <c r="C60" s="47">
        <v>52</v>
      </c>
      <c r="D60" s="51">
        <v>31</v>
      </c>
      <c r="E60" s="51"/>
      <c r="F60" s="53">
        <v>9.27027373823781</v>
      </c>
      <c r="G60" s="44">
        <f t="shared" si="0"/>
        <v>10.970273738237809</v>
      </c>
      <c r="J60" s="39">
        <f t="shared" si="10"/>
        <v>0</v>
      </c>
      <c r="K60" s="40">
        <v>26938</v>
      </c>
      <c r="L60" s="54" t="str">
        <f t="shared" si="1"/>
        <v>.</v>
      </c>
      <c r="M60" s="58">
        <f t="shared" si="2"/>
        <v>0</v>
      </c>
      <c r="N60" s="124">
        <f t="shared" si="3"/>
        <v>224999.9999999998</v>
      </c>
      <c r="O60" s="120">
        <f t="shared" si="4"/>
        <v>2096.3742280605111</v>
      </c>
      <c r="P60" s="42"/>
      <c r="Q60" s="141">
        <f t="shared" si="11"/>
        <v>227096.3742280603</v>
      </c>
      <c r="R60" s="120">
        <f t="shared" si="16"/>
        <v>1666.6666666666667</v>
      </c>
      <c r="S60" s="142">
        <f t="shared" si="17"/>
        <v>2096.3742280605111</v>
      </c>
      <c r="T60" s="120">
        <f t="shared" si="18"/>
        <v>3763.0408947271781</v>
      </c>
      <c r="U60" s="120">
        <f t="shared" si="15"/>
        <v>223333.33333333314</v>
      </c>
      <c r="W60" s="125">
        <f t="shared" si="9"/>
        <v>46</v>
      </c>
    </row>
    <row r="61" spans="2:23" x14ac:dyDescent="0.25">
      <c r="B61" s="47"/>
      <c r="C61" s="51">
        <v>53</v>
      </c>
      <c r="D61" s="51">
        <v>30</v>
      </c>
      <c r="E61" s="51"/>
      <c r="F61" s="53">
        <v>8.0602495543671999</v>
      </c>
      <c r="G61" s="44">
        <f t="shared" si="0"/>
        <v>9.7602495543671992</v>
      </c>
      <c r="J61" s="39">
        <f t="shared" si="10"/>
        <v>0</v>
      </c>
      <c r="K61" s="40">
        <v>26969</v>
      </c>
      <c r="L61" s="54" t="str">
        <f t="shared" si="1"/>
        <v>.</v>
      </c>
      <c r="M61" s="58">
        <f t="shared" si="2"/>
        <v>0</v>
      </c>
      <c r="N61" s="124">
        <f t="shared" si="3"/>
        <v>223333.33333333314</v>
      </c>
      <c r="O61" s="120">
        <f t="shared" si="4"/>
        <v>1791.6074524454843</v>
      </c>
      <c r="P61" s="42"/>
      <c r="Q61" s="141">
        <f t="shared" si="11"/>
        <v>225124.94078577863</v>
      </c>
      <c r="R61" s="120">
        <f t="shared" si="16"/>
        <v>1666.6666666666667</v>
      </c>
      <c r="S61" s="142">
        <f t="shared" si="17"/>
        <v>1791.6074524454843</v>
      </c>
      <c r="T61" s="120">
        <f t="shared" si="18"/>
        <v>3458.2741191121513</v>
      </c>
      <c r="U61" s="120">
        <f t="shared" si="15"/>
        <v>221666.66666666648</v>
      </c>
      <c r="W61" s="125">
        <f t="shared" si="9"/>
        <v>47</v>
      </c>
    </row>
    <row r="62" spans="2:23" x14ac:dyDescent="0.25">
      <c r="B62" s="47"/>
      <c r="C62" s="51">
        <v>54</v>
      </c>
      <c r="D62" s="51">
        <v>31</v>
      </c>
      <c r="E62" s="51"/>
      <c r="F62" s="53">
        <v>8.4784826974267968</v>
      </c>
      <c r="G62" s="44">
        <f t="shared" si="0"/>
        <v>10.178482697426796</v>
      </c>
      <c r="J62" s="39">
        <f t="shared" si="10"/>
        <v>0</v>
      </c>
      <c r="K62" s="40">
        <v>26999</v>
      </c>
      <c r="L62" s="54" t="str">
        <f t="shared" si="1"/>
        <v>.</v>
      </c>
      <c r="M62" s="58">
        <f t="shared" si="2"/>
        <v>0</v>
      </c>
      <c r="N62" s="124">
        <f t="shared" si="3"/>
        <v>221666.66666666648</v>
      </c>
      <c r="O62" s="120">
        <f t="shared" si="4"/>
        <v>1916.2504183329061</v>
      </c>
      <c r="P62" s="42"/>
      <c r="Q62" s="141">
        <f t="shared" si="11"/>
        <v>223582.91708499938</v>
      </c>
      <c r="R62" s="120">
        <f t="shared" si="16"/>
        <v>1666.6666666666667</v>
      </c>
      <c r="S62" s="142">
        <f t="shared" si="17"/>
        <v>1916.2504183329061</v>
      </c>
      <c r="T62" s="120">
        <f t="shared" si="18"/>
        <v>3582.9170849995726</v>
      </c>
      <c r="U62" s="120">
        <f t="shared" si="15"/>
        <v>219999.9999999998</v>
      </c>
      <c r="W62" s="125">
        <f t="shared" si="9"/>
        <v>48</v>
      </c>
    </row>
    <row r="63" spans="2:23" x14ac:dyDescent="0.25">
      <c r="B63" s="47"/>
      <c r="C63" s="47">
        <v>55</v>
      </c>
      <c r="D63" s="51">
        <v>31</v>
      </c>
      <c r="E63" s="51"/>
      <c r="F63" s="53">
        <v>8.0835341365461861</v>
      </c>
      <c r="G63" s="44">
        <f t="shared" si="0"/>
        <v>9.7835341365461854</v>
      </c>
      <c r="H63" s="39">
        <f>H51+1</f>
        <v>1974</v>
      </c>
      <c r="I63" s="96">
        <f>SUM(G52:G63)/12</f>
        <v>8.5366665192931048</v>
      </c>
      <c r="J63" s="39">
        <f t="shared" si="10"/>
        <v>0</v>
      </c>
      <c r="K63" s="40">
        <v>27030</v>
      </c>
      <c r="L63" s="54" t="str">
        <f t="shared" si="1"/>
        <v>.</v>
      </c>
      <c r="M63" s="58">
        <f t="shared" si="2"/>
        <v>0</v>
      </c>
      <c r="N63" s="124">
        <f t="shared" si="3"/>
        <v>219999.9999999998</v>
      </c>
      <c r="O63" s="120">
        <f t="shared" si="4"/>
        <v>1828.0466523628745</v>
      </c>
      <c r="P63" s="42"/>
      <c r="Q63" s="141">
        <f t="shared" si="11"/>
        <v>221828.04665236268</v>
      </c>
      <c r="R63" s="120">
        <f t="shared" si="16"/>
        <v>1666.6666666666667</v>
      </c>
      <c r="S63" s="142">
        <f t="shared" si="17"/>
        <v>1828.0466523628745</v>
      </c>
      <c r="T63" s="120">
        <f t="shared" si="18"/>
        <v>3494.7133190295413</v>
      </c>
      <c r="U63" s="120">
        <f t="shared" si="15"/>
        <v>218333.33333333314</v>
      </c>
      <c r="W63" s="125">
        <f t="shared" si="9"/>
        <v>49</v>
      </c>
    </row>
    <row r="64" spans="2:23" x14ac:dyDescent="0.25">
      <c r="B64" s="47"/>
      <c r="C64" s="51">
        <v>56</v>
      </c>
      <c r="D64" s="51">
        <v>28.25</v>
      </c>
      <c r="E64" s="51"/>
      <c r="F64" s="53">
        <v>8.0459952418715304</v>
      </c>
      <c r="G64" s="44">
        <f t="shared" si="0"/>
        <v>9.7459952418715297</v>
      </c>
      <c r="J64" s="39">
        <f t="shared" si="10"/>
        <v>0</v>
      </c>
      <c r="K64" s="40">
        <v>27061</v>
      </c>
      <c r="L64" s="54" t="str">
        <f t="shared" si="1"/>
        <v>.</v>
      </c>
      <c r="M64" s="58">
        <f t="shared" si="2"/>
        <v>0</v>
      </c>
      <c r="N64" s="124">
        <f t="shared" si="3"/>
        <v>218333.33333333314</v>
      </c>
      <c r="O64" s="120">
        <f t="shared" si="4"/>
        <v>1646.9174379614628</v>
      </c>
      <c r="P64" s="42"/>
      <c r="Q64" s="141">
        <f t="shared" si="11"/>
        <v>219980.25077129461</v>
      </c>
      <c r="R64" s="120">
        <f t="shared" si="16"/>
        <v>1666.6666666666667</v>
      </c>
      <c r="S64" s="142">
        <f t="shared" si="17"/>
        <v>1646.9174379614628</v>
      </c>
      <c r="T64" s="120">
        <f t="shared" si="18"/>
        <v>3313.5841046281294</v>
      </c>
      <c r="U64" s="120">
        <f t="shared" si="15"/>
        <v>216666.66666666648</v>
      </c>
      <c r="W64" s="125">
        <f t="shared" si="9"/>
        <v>50</v>
      </c>
    </row>
    <row r="65" spans="2:23" x14ac:dyDescent="0.25">
      <c r="B65" s="47"/>
      <c r="C65" s="51">
        <v>57</v>
      </c>
      <c r="D65" s="51">
        <v>31</v>
      </c>
      <c r="E65" s="51"/>
      <c r="F65" s="53">
        <v>8.3158682634730532</v>
      </c>
      <c r="G65" s="44">
        <f t="shared" si="0"/>
        <v>10.015868263473052</v>
      </c>
      <c r="J65" s="39">
        <f t="shared" si="10"/>
        <v>0</v>
      </c>
      <c r="K65" s="40">
        <v>27089</v>
      </c>
      <c r="L65" s="54" t="str">
        <f t="shared" si="1"/>
        <v>.</v>
      </c>
      <c r="M65" s="58">
        <f t="shared" si="2"/>
        <v>0</v>
      </c>
      <c r="N65" s="124">
        <f t="shared" si="3"/>
        <v>216666.66666666648</v>
      </c>
      <c r="O65" s="120">
        <f t="shared" si="4"/>
        <v>1843.1026987121627</v>
      </c>
      <c r="P65" s="42"/>
      <c r="Q65" s="141">
        <f t="shared" si="11"/>
        <v>218509.76936537866</v>
      </c>
      <c r="R65" s="120">
        <f t="shared" si="16"/>
        <v>1666.6666666666667</v>
      </c>
      <c r="S65" s="142">
        <f t="shared" si="17"/>
        <v>1843.1026987121627</v>
      </c>
      <c r="T65" s="120">
        <f t="shared" si="18"/>
        <v>3509.7693653788292</v>
      </c>
      <c r="U65" s="120">
        <f t="shared" si="15"/>
        <v>214999.99999999983</v>
      </c>
      <c r="W65" s="125">
        <f t="shared" si="9"/>
        <v>51</v>
      </c>
    </row>
    <row r="66" spans="2:23" x14ac:dyDescent="0.25">
      <c r="B66" s="47"/>
      <c r="C66" s="47">
        <v>58</v>
      </c>
      <c r="D66" s="51">
        <v>30</v>
      </c>
      <c r="E66" s="51"/>
      <c r="F66" s="53">
        <v>13.31766917293233</v>
      </c>
      <c r="G66" s="44">
        <f t="shared" si="0"/>
        <v>15.01766917293233</v>
      </c>
      <c r="J66" s="39">
        <f t="shared" si="10"/>
        <v>0</v>
      </c>
      <c r="K66" s="40">
        <v>27120</v>
      </c>
      <c r="L66" s="54" t="str">
        <f t="shared" si="1"/>
        <v>.</v>
      </c>
      <c r="M66" s="58">
        <f t="shared" si="2"/>
        <v>0</v>
      </c>
      <c r="N66" s="124">
        <f t="shared" si="3"/>
        <v>214999.99999999983</v>
      </c>
      <c r="O66" s="120">
        <f t="shared" si="4"/>
        <v>2653.8072922031083</v>
      </c>
      <c r="P66" s="42"/>
      <c r="Q66" s="141">
        <f t="shared" si="11"/>
        <v>217653.80729220292</v>
      </c>
      <c r="R66" s="120">
        <f t="shared" si="16"/>
        <v>1666.6666666666667</v>
      </c>
      <c r="S66" s="142">
        <f t="shared" si="17"/>
        <v>2653.8072922031083</v>
      </c>
      <c r="T66" s="120">
        <f t="shared" si="18"/>
        <v>4320.4739588697748</v>
      </c>
      <c r="U66" s="120">
        <f t="shared" si="15"/>
        <v>213333.33333333314</v>
      </c>
      <c r="W66" s="125">
        <f t="shared" si="9"/>
        <v>52</v>
      </c>
    </row>
    <row r="67" spans="2:23" x14ac:dyDescent="0.25">
      <c r="B67" s="47"/>
      <c r="C67" s="51">
        <v>59</v>
      </c>
      <c r="D67" s="51">
        <v>31</v>
      </c>
      <c r="E67" s="51"/>
      <c r="F67" s="53">
        <v>17.058568004793287</v>
      </c>
      <c r="G67" s="44">
        <f t="shared" si="0"/>
        <v>18.758568004793286</v>
      </c>
      <c r="J67" s="39">
        <f t="shared" si="10"/>
        <v>0</v>
      </c>
      <c r="K67" s="40">
        <v>27150</v>
      </c>
      <c r="L67" s="54" t="str">
        <f t="shared" si="1"/>
        <v>.</v>
      </c>
      <c r="M67" s="58">
        <f t="shared" si="2"/>
        <v>0</v>
      </c>
      <c r="N67" s="124">
        <f t="shared" si="3"/>
        <v>213333.33333333314</v>
      </c>
      <c r="O67" s="120">
        <f t="shared" si="4"/>
        <v>3398.8126868958761</v>
      </c>
      <c r="P67" s="42"/>
      <c r="Q67" s="141">
        <f t="shared" si="11"/>
        <v>216732.146020229</v>
      </c>
      <c r="R67" s="120">
        <f t="shared" si="16"/>
        <v>1666.6666666666667</v>
      </c>
      <c r="S67" s="142">
        <f t="shared" si="17"/>
        <v>3398.8126868958761</v>
      </c>
      <c r="T67" s="120">
        <f t="shared" si="18"/>
        <v>5065.4793535625431</v>
      </c>
      <c r="U67" s="120">
        <f t="shared" si="15"/>
        <v>211666.66666666645</v>
      </c>
      <c r="W67" s="125">
        <f t="shared" si="9"/>
        <v>53</v>
      </c>
    </row>
    <row r="68" spans="2:23" x14ac:dyDescent="0.25">
      <c r="B68" s="47"/>
      <c r="C68" s="51">
        <v>60</v>
      </c>
      <c r="D68" s="51">
        <v>30</v>
      </c>
      <c r="E68" s="51"/>
      <c r="F68" s="53">
        <v>16.386486486486486</v>
      </c>
      <c r="G68" s="44">
        <f t="shared" si="0"/>
        <v>18.086486486486486</v>
      </c>
      <c r="J68" s="39">
        <f t="shared" si="10"/>
        <v>0</v>
      </c>
      <c r="K68" s="40">
        <v>27181</v>
      </c>
      <c r="L68" s="54" t="str">
        <f t="shared" si="1"/>
        <v>.</v>
      </c>
      <c r="M68" s="58">
        <f t="shared" si="2"/>
        <v>0</v>
      </c>
      <c r="N68" s="124">
        <f t="shared" si="3"/>
        <v>211666.66666666645</v>
      </c>
      <c r="O68" s="120">
        <f t="shared" si="4"/>
        <v>3146.5531284709332</v>
      </c>
      <c r="P68" s="115">
        <f>SUM(O57:O68)</f>
        <v>25536.521860427536</v>
      </c>
      <c r="Q68" s="141">
        <f t="shared" si="11"/>
        <v>214813.21979513738</v>
      </c>
      <c r="R68" s="120">
        <f t="shared" si="16"/>
        <v>1666.6666666666667</v>
      </c>
      <c r="S68" s="142">
        <f t="shared" si="17"/>
        <v>3146.5531284709332</v>
      </c>
      <c r="T68" s="120">
        <f t="shared" si="18"/>
        <v>4813.2197951376002</v>
      </c>
      <c r="U68" s="120">
        <f t="shared" si="15"/>
        <v>209999.99999999977</v>
      </c>
      <c r="W68" s="125">
        <f t="shared" si="9"/>
        <v>54</v>
      </c>
    </row>
    <row r="69" spans="2:23" x14ac:dyDescent="0.25">
      <c r="B69" s="47">
        <f>B57+1</f>
        <v>6</v>
      </c>
      <c r="C69" s="47">
        <v>61</v>
      </c>
      <c r="D69" s="51">
        <v>31</v>
      </c>
      <c r="E69" s="51"/>
      <c r="F69" s="53">
        <v>14.759306803594351</v>
      </c>
      <c r="G69" s="44">
        <f t="shared" si="0"/>
        <v>16.459306803594352</v>
      </c>
      <c r="J69" s="39">
        <f t="shared" si="10"/>
        <v>0</v>
      </c>
      <c r="K69" s="40">
        <v>27211</v>
      </c>
      <c r="L69" s="54" t="str">
        <f t="shared" si="1"/>
        <v>.</v>
      </c>
      <c r="M69" s="58">
        <f t="shared" si="2"/>
        <v>0</v>
      </c>
      <c r="N69" s="124">
        <f t="shared" si="3"/>
        <v>209999.99999999977</v>
      </c>
      <c r="O69" s="120">
        <f t="shared" si="4"/>
        <v>2935.6188299013456</v>
      </c>
      <c r="P69" s="42"/>
      <c r="Q69" s="141">
        <f t="shared" si="11"/>
        <v>212935.61882990113</v>
      </c>
      <c r="R69" s="120">
        <f t="shared" si="16"/>
        <v>1666.6666666666667</v>
      </c>
      <c r="S69" s="142">
        <f t="shared" si="17"/>
        <v>2935.6188299013456</v>
      </c>
      <c r="T69" s="120">
        <f t="shared" si="18"/>
        <v>4602.2854965680126</v>
      </c>
      <c r="U69" s="120">
        <f t="shared" si="15"/>
        <v>208333.33333333311</v>
      </c>
      <c r="W69" s="125">
        <f t="shared" si="9"/>
        <v>55</v>
      </c>
    </row>
    <row r="70" spans="2:23" x14ac:dyDescent="0.25">
      <c r="B70" s="47"/>
      <c r="C70" s="51">
        <v>62</v>
      </c>
      <c r="D70" s="51">
        <v>31</v>
      </c>
      <c r="E70" s="51"/>
      <c r="F70" s="53">
        <v>14.246133853151395</v>
      </c>
      <c r="G70" s="44">
        <f t="shared" si="0"/>
        <v>15.946133853151395</v>
      </c>
      <c r="J70" s="39">
        <f t="shared" si="10"/>
        <v>0</v>
      </c>
      <c r="K70" s="40">
        <v>27242</v>
      </c>
      <c r="L70" s="54" t="str">
        <f t="shared" si="1"/>
        <v>.</v>
      </c>
      <c r="M70" s="58">
        <f t="shared" si="2"/>
        <v>0</v>
      </c>
      <c r="N70" s="124">
        <f t="shared" si="3"/>
        <v>208333.33333333311</v>
      </c>
      <c r="O70" s="120">
        <f t="shared" si="4"/>
        <v>2821.5191178521272</v>
      </c>
      <c r="P70" s="42"/>
      <c r="Q70" s="141">
        <f t="shared" si="11"/>
        <v>211154.85245118523</v>
      </c>
      <c r="R70" s="120">
        <f t="shared" si="16"/>
        <v>1666.6666666666667</v>
      </c>
      <c r="S70" s="142">
        <f t="shared" si="17"/>
        <v>2821.5191178521272</v>
      </c>
      <c r="T70" s="120">
        <f t="shared" si="18"/>
        <v>4488.1857845187942</v>
      </c>
      <c r="U70" s="120">
        <f t="shared" si="15"/>
        <v>206666.66666666642</v>
      </c>
      <c r="W70" s="125">
        <f t="shared" si="9"/>
        <v>56</v>
      </c>
    </row>
    <row r="71" spans="2:23" x14ac:dyDescent="0.25">
      <c r="B71" s="47"/>
      <c r="C71" s="51">
        <v>63</v>
      </c>
      <c r="D71" s="51">
        <v>30</v>
      </c>
      <c r="E71" s="51"/>
      <c r="F71" s="53">
        <v>12.022900763358777</v>
      </c>
      <c r="G71" s="44">
        <f t="shared" si="0"/>
        <v>13.722900763358776</v>
      </c>
      <c r="J71" s="39">
        <f t="shared" si="10"/>
        <v>0</v>
      </c>
      <c r="K71" s="40">
        <v>27273</v>
      </c>
      <c r="L71" s="54" t="str">
        <f t="shared" si="1"/>
        <v>.</v>
      </c>
      <c r="M71" s="58">
        <f t="shared" si="2"/>
        <v>0</v>
      </c>
      <c r="N71" s="124">
        <f t="shared" si="3"/>
        <v>206666.66666666642</v>
      </c>
      <c r="O71" s="120">
        <f t="shared" si="4"/>
        <v>2331.0132803513511</v>
      </c>
      <c r="P71" s="42"/>
      <c r="Q71" s="141">
        <f t="shared" si="11"/>
        <v>208997.67994701778</v>
      </c>
      <c r="R71" s="120">
        <f t="shared" si="16"/>
        <v>1666.6666666666667</v>
      </c>
      <c r="S71" s="142">
        <f t="shared" si="17"/>
        <v>2331.0132803513511</v>
      </c>
      <c r="T71" s="120">
        <f t="shared" si="18"/>
        <v>3997.6799470180176</v>
      </c>
      <c r="U71" s="120">
        <f t="shared" si="15"/>
        <v>204999.99999999977</v>
      </c>
      <c r="W71" s="125">
        <f t="shared" si="9"/>
        <v>57</v>
      </c>
    </row>
    <row r="72" spans="2:23" x14ac:dyDescent="0.25">
      <c r="B72" s="47"/>
      <c r="C72" s="47">
        <v>64</v>
      </c>
      <c r="D72" s="51">
        <v>31</v>
      </c>
      <c r="E72" s="51"/>
      <c r="F72" s="53">
        <v>9.946058631921824</v>
      </c>
      <c r="G72" s="44">
        <f t="shared" si="0"/>
        <v>11.646058631921823</v>
      </c>
      <c r="J72" s="39">
        <f t="shared" si="10"/>
        <v>0</v>
      </c>
      <c r="K72" s="40">
        <v>27303</v>
      </c>
      <c r="L72" s="54" t="str">
        <f t="shared" si="1"/>
        <v>.</v>
      </c>
      <c r="M72" s="58">
        <f t="shared" si="2"/>
        <v>0</v>
      </c>
      <c r="N72" s="124">
        <f t="shared" si="3"/>
        <v>204999.99999999977</v>
      </c>
      <c r="O72" s="120">
        <f t="shared" si="4"/>
        <v>2027.6904823524137</v>
      </c>
      <c r="P72" s="42"/>
      <c r="Q72" s="141">
        <f t="shared" si="11"/>
        <v>207027.69048235219</v>
      </c>
      <c r="R72" s="120">
        <f t="shared" si="16"/>
        <v>1666.6666666666667</v>
      </c>
      <c r="S72" s="142">
        <f t="shared" si="17"/>
        <v>2027.6904823524137</v>
      </c>
      <c r="T72" s="120">
        <f t="shared" si="18"/>
        <v>3694.3571490190807</v>
      </c>
      <c r="U72" s="120">
        <f t="shared" si="15"/>
        <v>203333.33333333311</v>
      </c>
      <c r="W72" s="125">
        <f t="shared" si="9"/>
        <v>58</v>
      </c>
    </row>
    <row r="73" spans="2:23" x14ac:dyDescent="0.25">
      <c r="B73" s="47"/>
      <c r="C73" s="51">
        <v>65</v>
      </c>
      <c r="D73" s="51">
        <v>30</v>
      </c>
      <c r="E73" s="51"/>
      <c r="F73" s="53">
        <v>10.054594962559566</v>
      </c>
      <c r="G73" s="44">
        <f t="shared" ref="G73:G136" si="19">F73+$G$4</f>
        <v>11.754594962559565</v>
      </c>
      <c r="J73" s="39">
        <f t="shared" si="10"/>
        <v>0</v>
      </c>
      <c r="K73" s="40">
        <v>27334</v>
      </c>
      <c r="L73" s="54" t="str">
        <f t="shared" ref="L73:L136" si="20">IF(J73=1,K73,".")</f>
        <v>.</v>
      </c>
      <c r="M73" s="58">
        <f t="shared" ref="M73:M136" si="21">IF(J73=1,$F$2,0)</f>
        <v>0</v>
      </c>
      <c r="N73" s="124">
        <f t="shared" ref="N73:N136" si="22">IF(U72&gt;0,U72,0)</f>
        <v>203333.33333333311</v>
      </c>
      <c r="O73" s="120">
        <f t="shared" ref="O73:O136" si="23">IF(M73+N73&gt;0,(M73+N73)*G73/100/365*D73,0)</f>
        <v>1964.466555386665</v>
      </c>
      <c r="P73" s="42"/>
      <c r="Q73" s="141">
        <f t="shared" si="11"/>
        <v>205297.79988871978</v>
      </c>
      <c r="R73" s="120">
        <f t="shared" si="16"/>
        <v>1666.6666666666667</v>
      </c>
      <c r="S73" s="142">
        <f t="shared" si="17"/>
        <v>1964.466555386665</v>
      </c>
      <c r="T73" s="120">
        <f t="shared" si="18"/>
        <v>3631.1332220533318</v>
      </c>
      <c r="U73" s="120">
        <f t="shared" si="15"/>
        <v>201666.66666666645</v>
      </c>
      <c r="W73" s="125">
        <f t="shared" ref="W73:W136" si="24">IF(T73&gt;0,W72+1,0)</f>
        <v>59</v>
      </c>
    </row>
    <row r="74" spans="2:23" x14ac:dyDescent="0.25">
      <c r="B74" s="47"/>
      <c r="C74" s="51">
        <v>66</v>
      </c>
      <c r="D74" s="51">
        <v>31</v>
      </c>
      <c r="E74" s="51"/>
      <c r="F74" s="53">
        <v>8.5869781312127227</v>
      </c>
      <c r="G74" s="44">
        <f t="shared" si="19"/>
        <v>10.286978131212722</v>
      </c>
      <c r="I74" s="96">
        <f>SUM(G63:G74)/12</f>
        <v>13.435341204325125</v>
      </c>
      <c r="J74" s="39">
        <f t="shared" si="10"/>
        <v>0</v>
      </c>
      <c r="K74" s="40">
        <v>27364</v>
      </c>
      <c r="L74" s="54" t="str">
        <f t="shared" si="20"/>
        <v>.</v>
      </c>
      <c r="M74" s="58">
        <f t="shared" si="21"/>
        <v>0</v>
      </c>
      <c r="N74" s="124">
        <f t="shared" si="22"/>
        <v>201666.66666666645</v>
      </c>
      <c r="O74" s="120">
        <f t="shared" si="23"/>
        <v>1761.9385831131908</v>
      </c>
      <c r="P74" s="42"/>
      <c r="Q74" s="141">
        <f t="shared" si="11"/>
        <v>203428.60524977965</v>
      </c>
      <c r="R74" s="120">
        <f t="shared" si="16"/>
        <v>1666.6666666666667</v>
      </c>
      <c r="S74" s="142">
        <f t="shared" si="17"/>
        <v>1761.9385831131908</v>
      </c>
      <c r="T74" s="120">
        <f t="shared" si="18"/>
        <v>3428.6052497798573</v>
      </c>
      <c r="U74" s="120">
        <f t="shared" si="15"/>
        <v>199999.9999999998</v>
      </c>
      <c r="W74" s="125">
        <f t="shared" si="24"/>
        <v>60</v>
      </c>
    </row>
    <row r="75" spans="2:23" x14ac:dyDescent="0.25">
      <c r="B75" s="47"/>
      <c r="C75" s="47">
        <v>67</v>
      </c>
      <c r="D75" s="51">
        <v>31</v>
      </c>
      <c r="E75" s="51"/>
      <c r="F75" s="53">
        <v>8.1228857890148198</v>
      </c>
      <c r="G75" s="44">
        <f t="shared" si="19"/>
        <v>9.8228857890148191</v>
      </c>
      <c r="H75" s="39">
        <f>H63+1</f>
        <v>1975</v>
      </c>
      <c r="J75" s="39">
        <f t="shared" si="10"/>
        <v>0</v>
      </c>
      <c r="K75" s="40">
        <v>27395</v>
      </c>
      <c r="L75" s="54" t="str">
        <f t="shared" si="20"/>
        <v>.</v>
      </c>
      <c r="M75" s="58">
        <f t="shared" si="21"/>
        <v>0</v>
      </c>
      <c r="N75" s="124">
        <f t="shared" si="22"/>
        <v>199999.9999999998</v>
      </c>
      <c r="O75" s="120">
        <f t="shared" si="23"/>
        <v>1668.5449833395016</v>
      </c>
      <c r="P75" s="42"/>
      <c r="Q75" s="141">
        <f t="shared" si="11"/>
        <v>201668.54498333929</v>
      </c>
      <c r="R75" s="120">
        <f t="shared" si="16"/>
        <v>1666.6666666666667</v>
      </c>
      <c r="S75" s="142">
        <f t="shared" si="17"/>
        <v>1668.5449833395016</v>
      </c>
      <c r="T75" s="120">
        <f t="shared" si="18"/>
        <v>3335.2116500061684</v>
      </c>
      <c r="U75" s="120">
        <f t="shared" si="15"/>
        <v>198333.33333333311</v>
      </c>
      <c r="W75" s="125">
        <f t="shared" si="24"/>
        <v>61</v>
      </c>
    </row>
    <row r="76" spans="2:23" x14ac:dyDescent="0.25">
      <c r="B76" s="47"/>
      <c r="C76" s="51">
        <v>68</v>
      </c>
      <c r="D76" s="51">
        <v>28.25</v>
      </c>
      <c r="E76" s="51"/>
      <c r="F76" s="53">
        <v>7.2379518072289155</v>
      </c>
      <c r="G76" s="44">
        <f t="shared" si="19"/>
        <v>8.9379518072289148</v>
      </c>
      <c r="J76" s="39">
        <f t="shared" si="10"/>
        <v>0</v>
      </c>
      <c r="K76" s="40">
        <v>27426</v>
      </c>
      <c r="L76" s="54" t="str">
        <f t="shared" si="20"/>
        <v>.</v>
      </c>
      <c r="M76" s="58">
        <f t="shared" si="21"/>
        <v>0</v>
      </c>
      <c r="N76" s="124">
        <f t="shared" si="22"/>
        <v>198333.33333333311</v>
      </c>
      <c r="O76" s="120">
        <f t="shared" si="23"/>
        <v>1372.0164149749669</v>
      </c>
      <c r="P76" s="42"/>
      <c r="Q76" s="141">
        <f t="shared" si="11"/>
        <v>199705.34974830807</v>
      </c>
      <c r="R76" s="120">
        <f t="shared" si="16"/>
        <v>1666.6666666666667</v>
      </c>
      <c r="S76" s="142">
        <f t="shared" si="17"/>
        <v>1372.0164149749669</v>
      </c>
      <c r="T76" s="120">
        <f t="shared" si="18"/>
        <v>3038.6830816416336</v>
      </c>
      <c r="U76" s="120">
        <f t="shared" si="15"/>
        <v>196666.66666666642</v>
      </c>
      <c r="W76" s="125">
        <f t="shared" si="24"/>
        <v>62</v>
      </c>
    </row>
    <row r="77" spans="2:23" x14ac:dyDescent="0.25">
      <c r="B77" s="47"/>
      <c r="C77" s="51">
        <v>69</v>
      </c>
      <c r="D77" s="51">
        <v>31</v>
      </c>
      <c r="E77" s="51"/>
      <c r="F77" s="53">
        <v>8.6804049168474329</v>
      </c>
      <c r="G77" s="44">
        <f t="shared" si="19"/>
        <v>10.380404916847432</v>
      </c>
      <c r="J77" s="39">
        <f t="shared" si="10"/>
        <v>0</v>
      </c>
      <c r="K77" s="40">
        <v>27454</v>
      </c>
      <c r="L77" s="54" t="str">
        <f t="shared" si="20"/>
        <v>.</v>
      </c>
      <c r="M77" s="58">
        <f t="shared" si="21"/>
        <v>0</v>
      </c>
      <c r="N77" s="124">
        <f t="shared" si="22"/>
        <v>196666.66666666642</v>
      </c>
      <c r="O77" s="120">
        <f t="shared" si="23"/>
        <v>1733.8594148779846</v>
      </c>
      <c r="P77" s="42"/>
      <c r="Q77" s="141">
        <f t="shared" si="11"/>
        <v>198400.52608154441</v>
      </c>
      <c r="R77" s="120">
        <f t="shared" si="16"/>
        <v>1666.6666666666667</v>
      </c>
      <c r="S77" s="142">
        <f t="shared" si="17"/>
        <v>1733.8594148779846</v>
      </c>
      <c r="T77" s="120">
        <f t="shared" si="18"/>
        <v>3400.5260815446513</v>
      </c>
      <c r="U77" s="120">
        <f t="shared" si="15"/>
        <v>194999.99999999977</v>
      </c>
      <c r="W77" s="125">
        <f t="shared" si="24"/>
        <v>63</v>
      </c>
    </row>
    <row r="78" spans="2:23" x14ac:dyDescent="0.25">
      <c r="B78" s="47"/>
      <c r="C78" s="47">
        <v>70</v>
      </c>
      <c r="D78" s="51">
        <v>30</v>
      </c>
      <c r="E78" s="51"/>
      <c r="F78" s="53">
        <v>9.7291395516992054</v>
      </c>
      <c r="G78" s="44">
        <f t="shared" si="19"/>
        <v>11.429139551699205</v>
      </c>
      <c r="J78" s="39">
        <f t="shared" si="10"/>
        <v>0</v>
      </c>
      <c r="K78" s="40">
        <v>27485</v>
      </c>
      <c r="L78" s="54" t="str">
        <f t="shared" si="20"/>
        <v>.</v>
      </c>
      <c r="M78" s="58">
        <f t="shared" si="21"/>
        <v>0</v>
      </c>
      <c r="N78" s="124">
        <f t="shared" si="22"/>
        <v>194999.99999999977</v>
      </c>
      <c r="O78" s="120">
        <f t="shared" si="23"/>
        <v>1831.7935993819251</v>
      </c>
      <c r="P78" s="42"/>
      <c r="Q78" s="141">
        <f t="shared" si="11"/>
        <v>196831.79359938169</v>
      </c>
      <c r="R78" s="120">
        <f t="shared" si="16"/>
        <v>1666.6666666666667</v>
      </c>
      <c r="S78" s="142">
        <f t="shared" si="17"/>
        <v>1831.7935993819251</v>
      </c>
      <c r="T78" s="120">
        <f t="shared" si="18"/>
        <v>3498.4602660485916</v>
      </c>
      <c r="U78" s="120">
        <f t="shared" si="15"/>
        <v>193333.33333333311</v>
      </c>
      <c r="W78" s="125">
        <f t="shared" si="24"/>
        <v>64</v>
      </c>
    </row>
    <row r="79" spans="2:23" x14ac:dyDescent="0.25">
      <c r="B79" s="47"/>
      <c r="C79" s="51">
        <v>71</v>
      </c>
      <c r="D79" s="51">
        <v>31</v>
      </c>
      <c r="E79" s="51"/>
      <c r="F79" s="53">
        <v>8.8930846930846936</v>
      </c>
      <c r="G79" s="44">
        <f t="shared" si="19"/>
        <v>10.593084693084693</v>
      </c>
      <c r="J79" s="39">
        <f t="shared" ref="J79:J142" si="25">IF($F$1=H79,1,0)</f>
        <v>0</v>
      </c>
      <c r="K79" s="40">
        <v>27515</v>
      </c>
      <c r="L79" s="54" t="str">
        <f t="shared" si="20"/>
        <v>.</v>
      </c>
      <c r="M79" s="58">
        <f t="shared" si="21"/>
        <v>0</v>
      </c>
      <c r="N79" s="124">
        <f t="shared" si="22"/>
        <v>193333.33333333311</v>
      </c>
      <c r="O79" s="120">
        <f t="shared" si="23"/>
        <v>1739.3941806544526</v>
      </c>
      <c r="P79" s="42"/>
      <c r="Q79" s="141">
        <f t="shared" si="11"/>
        <v>195072.72751398757</v>
      </c>
      <c r="R79" s="120">
        <f t="shared" si="16"/>
        <v>1666.6666666666667</v>
      </c>
      <c r="S79" s="142">
        <f t="shared" si="17"/>
        <v>1739.3941806544526</v>
      </c>
      <c r="T79" s="120">
        <f t="shared" si="18"/>
        <v>3406.0608473211196</v>
      </c>
      <c r="U79" s="120">
        <f t="shared" si="15"/>
        <v>191666.66666666645</v>
      </c>
      <c r="W79" s="125">
        <f t="shared" si="24"/>
        <v>65</v>
      </c>
    </row>
    <row r="80" spans="2:23" x14ac:dyDescent="0.25">
      <c r="B80" s="47"/>
      <c r="C80" s="51">
        <v>72</v>
      </c>
      <c r="D80" s="51">
        <v>30</v>
      </c>
      <c r="E80" s="51"/>
      <c r="F80" s="53">
        <v>8.8642335766423361</v>
      </c>
      <c r="G80" s="44">
        <f t="shared" si="19"/>
        <v>10.564233576642335</v>
      </c>
      <c r="J80" s="39">
        <f t="shared" si="25"/>
        <v>0</v>
      </c>
      <c r="K80" s="40">
        <v>27546</v>
      </c>
      <c r="L80" s="54" t="str">
        <f t="shared" si="20"/>
        <v>.</v>
      </c>
      <c r="M80" s="58">
        <f t="shared" si="21"/>
        <v>0</v>
      </c>
      <c r="N80" s="124">
        <f t="shared" si="22"/>
        <v>191666.66666666645</v>
      </c>
      <c r="O80" s="120">
        <f t="shared" si="23"/>
        <v>1664.2285771422839</v>
      </c>
      <c r="P80" s="115">
        <f>SUM(O69:O80)</f>
        <v>23852.084019328209</v>
      </c>
      <c r="Q80" s="141">
        <f t="shared" ref="Q80:Q143" si="26">M80+N80+O80</f>
        <v>193330.89524380874</v>
      </c>
      <c r="R80" s="120">
        <f t="shared" si="16"/>
        <v>1666.6666666666667</v>
      </c>
      <c r="S80" s="142">
        <f t="shared" si="17"/>
        <v>1664.2285771422839</v>
      </c>
      <c r="T80" s="120">
        <f t="shared" si="18"/>
        <v>3330.8952438089509</v>
      </c>
      <c r="U80" s="120">
        <f t="shared" ref="U80:U143" si="27">IF(M80+N80&gt;0,Q80-T80,0)</f>
        <v>189999.9999999998</v>
      </c>
      <c r="W80" s="125">
        <f t="shared" si="24"/>
        <v>66</v>
      </c>
    </row>
    <row r="81" spans="2:23" x14ac:dyDescent="0.25">
      <c r="B81" s="47">
        <f>B69+1</f>
        <v>7</v>
      </c>
      <c r="C81" s="47">
        <v>73</v>
      </c>
      <c r="D81" s="51">
        <v>31</v>
      </c>
      <c r="E81" s="51"/>
      <c r="F81" s="53">
        <v>7.8292985457656119</v>
      </c>
      <c r="G81" s="44">
        <f t="shared" si="19"/>
        <v>9.5292985457656112</v>
      </c>
      <c r="J81" s="39">
        <f t="shared" si="25"/>
        <v>0</v>
      </c>
      <c r="K81" s="40">
        <v>27576</v>
      </c>
      <c r="L81" s="54" t="str">
        <f t="shared" si="20"/>
        <v>.</v>
      </c>
      <c r="M81" s="58">
        <f t="shared" si="21"/>
        <v>0</v>
      </c>
      <c r="N81" s="124">
        <f t="shared" si="22"/>
        <v>189999.9999999998</v>
      </c>
      <c r="O81" s="120">
        <f t="shared" si="23"/>
        <v>1537.7416009468327</v>
      </c>
      <c r="P81" s="42"/>
      <c r="Q81" s="141">
        <f t="shared" si="26"/>
        <v>191537.74160094664</v>
      </c>
      <c r="R81" s="120">
        <f t="shared" si="16"/>
        <v>1666.6666666666667</v>
      </c>
      <c r="S81" s="142">
        <f t="shared" si="17"/>
        <v>1537.7416009468327</v>
      </c>
      <c r="T81" s="120">
        <f t="shared" si="18"/>
        <v>3204.4082676134994</v>
      </c>
      <c r="U81" s="120">
        <f t="shared" si="27"/>
        <v>188333.33333333314</v>
      </c>
      <c r="W81" s="125">
        <f t="shared" si="24"/>
        <v>67</v>
      </c>
    </row>
    <row r="82" spans="2:23" x14ac:dyDescent="0.25">
      <c r="B82" s="47"/>
      <c r="C82" s="51">
        <v>74</v>
      </c>
      <c r="D82" s="51">
        <v>31</v>
      </c>
      <c r="E82" s="51"/>
      <c r="F82" s="53">
        <v>7.140329768270945</v>
      </c>
      <c r="G82" s="44">
        <f t="shared" si="19"/>
        <v>8.8403297682709443</v>
      </c>
      <c r="J82" s="39">
        <f t="shared" si="25"/>
        <v>0</v>
      </c>
      <c r="K82" s="40">
        <v>27607</v>
      </c>
      <c r="L82" s="54" t="str">
        <f t="shared" si="20"/>
        <v>.</v>
      </c>
      <c r="M82" s="58">
        <f t="shared" si="21"/>
        <v>0</v>
      </c>
      <c r="N82" s="124">
        <f t="shared" si="22"/>
        <v>188333.33333333314</v>
      </c>
      <c r="O82" s="120">
        <f t="shared" si="23"/>
        <v>1414.0490948974011</v>
      </c>
      <c r="P82" s="42"/>
      <c r="Q82" s="141">
        <f t="shared" si="26"/>
        <v>189747.38242823054</v>
      </c>
      <c r="R82" s="120">
        <f t="shared" si="16"/>
        <v>1666.6666666666667</v>
      </c>
      <c r="S82" s="142">
        <f t="shared" si="17"/>
        <v>1414.0490948974011</v>
      </c>
      <c r="T82" s="120">
        <f t="shared" si="18"/>
        <v>3080.7157615640681</v>
      </c>
      <c r="U82" s="120">
        <f t="shared" si="27"/>
        <v>186666.66666666648</v>
      </c>
      <c r="W82" s="125">
        <f t="shared" si="24"/>
        <v>68</v>
      </c>
    </row>
    <row r="83" spans="2:23" x14ac:dyDescent="0.25">
      <c r="B83" s="47"/>
      <c r="C83" s="51">
        <v>75</v>
      </c>
      <c r="D83" s="51">
        <v>30</v>
      </c>
      <c r="E83" s="51"/>
      <c r="F83" s="53">
        <v>7.4244010647737353</v>
      </c>
      <c r="G83" s="44">
        <f t="shared" si="19"/>
        <v>9.1244010647737355</v>
      </c>
      <c r="J83" s="39">
        <f t="shared" si="25"/>
        <v>0</v>
      </c>
      <c r="K83" s="40">
        <v>27638</v>
      </c>
      <c r="L83" s="54" t="str">
        <f t="shared" si="20"/>
        <v>.</v>
      </c>
      <c r="M83" s="58">
        <f t="shared" si="21"/>
        <v>0</v>
      </c>
      <c r="N83" s="124">
        <f t="shared" si="22"/>
        <v>186666.66666666648</v>
      </c>
      <c r="O83" s="120">
        <f t="shared" si="23"/>
        <v>1399.9081085680239</v>
      </c>
      <c r="P83" s="42"/>
      <c r="Q83" s="141">
        <f t="shared" si="26"/>
        <v>188066.57477523451</v>
      </c>
      <c r="R83" s="120">
        <f t="shared" si="16"/>
        <v>1666.6666666666667</v>
      </c>
      <c r="S83" s="142">
        <f t="shared" si="17"/>
        <v>1399.9081085680239</v>
      </c>
      <c r="T83" s="120">
        <f t="shared" si="18"/>
        <v>3066.5747752346906</v>
      </c>
      <c r="U83" s="120">
        <f t="shared" si="27"/>
        <v>184999.99999999983</v>
      </c>
      <c r="W83" s="125">
        <f t="shared" si="24"/>
        <v>69</v>
      </c>
    </row>
    <row r="84" spans="2:23" x14ac:dyDescent="0.25">
      <c r="B84" s="47"/>
      <c r="C84" s="47">
        <v>76</v>
      </c>
      <c r="D84" s="51">
        <v>31</v>
      </c>
      <c r="E84" s="51"/>
      <c r="F84" s="53">
        <v>6.9474698795180734</v>
      </c>
      <c r="G84" s="44">
        <f t="shared" si="19"/>
        <v>8.6474698795180736</v>
      </c>
      <c r="J84" s="39">
        <f t="shared" si="25"/>
        <v>0</v>
      </c>
      <c r="K84" s="40">
        <v>27668</v>
      </c>
      <c r="L84" s="54" t="str">
        <f t="shared" si="20"/>
        <v>.</v>
      </c>
      <c r="M84" s="58">
        <f t="shared" si="21"/>
        <v>0</v>
      </c>
      <c r="N84" s="124">
        <f t="shared" si="22"/>
        <v>184999.99999999983</v>
      </c>
      <c r="O84" s="120">
        <f t="shared" si="23"/>
        <v>1358.7188975078386</v>
      </c>
      <c r="P84" s="42"/>
      <c r="Q84" s="141">
        <f t="shared" si="26"/>
        <v>186358.71889750767</v>
      </c>
      <c r="R84" s="120">
        <f t="shared" si="16"/>
        <v>1666.6666666666667</v>
      </c>
      <c r="S84" s="142">
        <f t="shared" si="17"/>
        <v>1358.7188975078386</v>
      </c>
      <c r="T84" s="120">
        <f t="shared" si="18"/>
        <v>3025.3855641745054</v>
      </c>
      <c r="U84" s="120">
        <f t="shared" si="27"/>
        <v>183333.33333333317</v>
      </c>
      <c r="W84" s="125">
        <f t="shared" si="24"/>
        <v>70</v>
      </c>
    </row>
    <row r="85" spans="2:23" x14ac:dyDescent="0.25">
      <c r="B85" s="47"/>
      <c r="C85" s="51">
        <v>77</v>
      </c>
      <c r="D85" s="51">
        <v>30</v>
      </c>
      <c r="E85" s="51"/>
      <c r="F85" s="53">
        <v>6.817922283901666</v>
      </c>
      <c r="G85" s="44">
        <f t="shared" si="19"/>
        <v>8.5179222839016653</v>
      </c>
      <c r="J85" s="39">
        <f t="shared" si="25"/>
        <v>0</v>
      </c>
      <c r="K85" s="40">
        <v>27699</v>
      </c>
      <c r="L85" s="54" t="str">
        <f t="shared" si="20"/>
        <v>.</v>
      </c>
      <c r="M85" s="58">
        <f t="shared" si="21"/>
        <v>0</v>
      </c>
      <c r="N85" s="124">
        <f t="shared" si="22"/>
        <v>183333.33333333317</v>
      </c>
      <c r="O85" s="120">
        <f t="shared" si="23"/>
        <v>1283.5225359303868</v>
      </c>
      <c r="P85" s="42"/>
      <c r="Q85" s="141">
        <f t="shared" si="26"/>
        <v>184616.85586926356</v>
      </c>
      <c r="R85" s="120">
        <f t="shared" ref="R85:R148" si="28">IF(M85+N85&gt;0,$F$3)</f>
        <v>1666.6666666666667</v>
      </c>
      <c r="S85" s="142">
        <f t="shared" ref="S85:S148" si="29">IF(M85+N85&gt;0,O85,0)</f>
        <v>1283.5225359303868</v>
      </c>
      <c r="T85" s="120">
        <f t="shared" ref="T85:T148" si="30">IF(M85+N85&gt;0,R85+S85,0)</f>
        <v>2950.1892025970537</v>
      </c>
      <c r="U85" s="120">
        <f t="shared" si="27"/>
        <v>181666.66666666651</v>
      </c>
      <c r="W85" s="125">
        <f t="shared" si="24"/>
        <v>71</v>
      </c>
    </row>
    <row r="86" spans="2:23" x14ac:dyDescent="0.25">
      <c r="B86" s="47"/>
      <c r="C86" s="51">
        <v>78</v>
      </c>
      <c r="D86" s="51">
        <v>31</v>
      </c>
      <c r="E86" s="51"/>
      <c r="F86" s="53">
        <v>6.3398203592814371</v>
      </c>
      <c r="G86" s="44">
        <f t="shared" si="19"/>
        <v>8.0398203592814372</v>
      </c>
      <c r="I86" s="96">
        <f>SUM(G75:G86)/12</f>
        <v>9.5355785196690714</v>
      </c>
      <c r="J86" s="39">
        <f t="shared" si="25"/>
        <v>0</v>
      </c>
      <c r="K86" s="40">
        <v>27729</v>
      </c>
      <c r="L86" s="54" t="str">
        <f t="shared" si="20"/>
        <v>.</v>
      </c>
      <c r="M86" s="58">
        <f t="shared" si="21"/>
        <v>0</v>
      </c>
      <c r="N86" s="124">
        <f t="shared" si="22"/>
        <v>181666.66666666651</v>
      </c>
      <c r="O86" s="120">
        <f t="shared" si="23"/>
        <v>1240.4818718726917</v>
      </c>
      <c r="P86" s="42"/>
      <c r="Q86" s="141">
        <f t="shared" si="26"/>
        <v>182907.14853853922</v>
      </c>
      <c r="R86" s="120">
        <f t="shared" si="28"/>
        <v>1666.6666666666667</v>
      </c>
      <c r="S86" s="142">
        <f t="shared" si="29"/>
        <v>1240.4818718726917</v>
      </c>
      <c r="T86" s="120">
        <f t="shared" si="30"/>
        <v>2907.1485385393585</v>
      </c>
      <c r="U86" s="120">
        <f t="shared" si="27"/>
        <v>179999.99999999985</v>
      </c>
      <c r="W86" s="125">
        <f t="shared" si="24"/>
        <v>72</v>
      </c>
    </row>
    <row r="87" spans="2:23" x14ac:dyDescent="0.25">
      <c r="B87" s="47"/>
      <c r="C87" s="47">
        <v>79</v>
      </c>
      <c r="D87" s="51">
        <v>31</v>
      </c>
      <c r="E87" s="51"/>
      <c r="F87" s="53">
        <v>6.2695488721804518</v>
      </c>
      <c r="G87" s="44">
        <f t="shared" si="19"/>
        <v>7.9695488721804519</v>
      </c>
      <c r="H87" s="39">
        <f>H75+1</f>
        <v>1976</v>
      </c>
      <c r="J87" s="39">
        <f t="shared" si="25"/>
        <v>0</v>
      </c>
      <c r="K87" s="40">
        <v>27760</v>
      </c>
      <c r="L87" s="54" t="str">
        <f t="shared" si="20"/>
        <v>.</v>
      </c>
      <c r="M87" s="58">
        <f t="shared" si="21"/>
        <v>0</v>
      </c>
      <c r="N87" s="124">
        <f t="shared" si="22"/>
        <v>179999.99999999985</v>
      </c>
      <c r="O87" s="120">
        <f t="shared" si="23"/>
        <v>1218.3584303223804</v>
      </c>
      <c r="P87" s="42"/>
      <c r="Q87" s="141">
        <f t="shared" si="26"/>
        <v>181218.35843032223</v>
      </c>
      <c r="R87" s="120">
        <f t="shared" si="28"/>
        <v>1666.6666666666667</v>
      </c>
      <c r="S87" s="142">
        <f t="shared" si="29"/>
        <v>1218.3584303223804</v>
      </c>
      <c r="T87" s="120">
        <f t="shared" si="30"/>
        <v>2885.0250969890471</v>
      </c>
      <c r="U87" s="120">
        <f t="shared" si="27"/>
        <v>178333.3333333332</v>
      </c>
      <c r="W87" s="125">
        <f t="shared" si="24"/>
        <v>73</v>
      </c>
    </row>
    <row r="88" spans="2:23" x14ac:dyDescent="0.25">
      <c r="B88" s="47"/>
      <c r="C88" s="51">
        <v>80</v>
      </c>
      <c r="D88" s="51">
        <v>28.25</v>
      </c>
      <c r="E88" s="51"/>
      <c r="F88" s="53">
        <v>6.5489215098861591</v>
      </c>
      <c r="G88" s="44">
        <f t="shared" si="19"/>
        <v>8.2489215098861592</v>
      </c>
      <c r="J88" s="39">
        <f t="shared" si="25"/>
        <v>0</v>
      </c>
      <c r="K88" s="40">
        <v>27791</v>
      </c>
      <c r="L88" s="54" t="str">
        <f t="shared" si="20"/>
        <v>.</v>
      </c>
      <c r="M88" s="58">
        <f t="shared" si="21"/>
        <v>0</v>
      </c>
      <c r="N88" s="124">
        <f t="shared" si="22"/>
        <v>178333.3333333332</v>
      </c>
      <c r="O88" s="120">
        <f t="shared" si="23"/>
        <v>1138.5583330597428</v>
      </c>
      <c r="P88" s="42"/>
      <c r="Q88" s="141">
        <f t="shared" si="26"/>
        <v>179471.89166639294</v>
      </c>
      <c r="R88" s="120">
        <f t="shared" si="28"/>
        <v>1666.6666666666667</v>
      </c>
      <c r="S88" s="142">
        <f t="shared" si="29"/>
        <v>1138.5583330597428</v>
      </c>
      <c r="T88" s="120">
        <f t="shared" si="30"/>
        <v>2805.2249997264098</v>
      </c>
      <c r="U88" s="120">
        <f t="shared" si="27"/>
        <v>176666.66666666654</v>
      </c>
      <c r="W88" s="125">
        <f t="shared" si="24"/>
        <v>74</v>
      </c>
    </row>
    <row r="89" spans="2:23" x14ac:dyDescent="0.25">
      <c r="B89" s="47"/>
      <c r="C89" s="51">
        <v>81</v>
      </c>
      <c r="D89" s="51">
        <v>31</v>
      </c>
      <c r="E89" s="51"/>
      <c r="F89" s="53">
        <v>7.3216216216216212</v>
      </c>
      <c r="G89" s="44">
        <f t="shared" si="19"/>
        <v>9.0216216216216214</v>
      </c>
      <c r="J89" s="39">
        <f t="shared" si="25"/>
        <v>0</v>
      </c>
      <c r="K89" s="40">
        <v>27820</v>
      </c>
      <c r="L89" s="54" t="str">
        <f t="shared" si="20"/>
        <v>.</v>
      </c>
      <c r="M89" s="58">
        <f t="shared" si="21"/>
        <v>0</v>
      </c>
      <c r="N89" s="124">
        <f t="shared" si="22"/>
        <v>176666.66666666654</v>
      </c>
      <c r="O89" s="120">
        <f t="shared" si="23"/>
        <v>1353.6551894360105</v>
      </c>
      <c r="P89" s="42"/>
      <c r="Q89" s="141">
        <f t="shared" si="26"/>
        <v>178020.32185610256</v>
      </c>
      <c r="R89" s="120">
        <f t="shared" si="28"/>
        <v>1666.6666666666667</v>
      </c>
      <c r="S89" s="142">
        <f t="shared" si="29"/>
        <v>1353.6551894360105</v>
      </c>
      <c r="T89" s="120">
        <f t="shared" si="30"/>
        <v>3020.321856102677</v>
      </c>
      <c r="U89" s="120">
        <f t="shared" si="27"/>
        <v>174999.99999999988</v>
      </c>
      <c r="W89" s="125">
        <f t="shared" si="24"/>
        <v>75</v>
      </c>
    </row>
    <row r="90" spans="2:23" x14ac:dyDescent="0.25">
      <c r="B90" s="47"/>
      <c r="C90" s="47">
        <v>82</v>
      </c>
      <c r="D90" s="51">
        <v>30</v>
      </c>
      <c r="E90" s="51"/>
      <c r="F90" s="53">
        <v>9.4557958921694478</v>
      </c>
      <c r="G90" s="44">
        <f t="shared" si="19"/>
        <v>11.155795892169447</v>
      </c>
      <c r="J90" s="39">
        <f t="shared" si="25"/>
        <v>0</v>
      </c>
      <c r="K90" s="40">
        <v>27851</v>
      </c>
      <c r="L90" s="54" t="str">
        <f t="shared" si="20"/>
        <v>.</v>
      </c>
      <c r="M90" s="58">
        <f t="shared" si="21"/>
        <v>0</v>
      </c>
      <c r="N90" s="124">
        <f t="shared" si="22"/>
        <v>174999.99999999988</v>
      </c>
      <c r="O90" s="120">
        <f t="shared" si="23"/>
        <v>1604.6007790106728</v>
      </c>
      <c r="P90" s="42"/>
      <c r="Q90" s="141">
        <f t="shared" si="26"/>
        <v>176604.60077901057</v>
      </c>
      <c r="R90" s="120">
        <f t="shared" si="28"/>
        <v>1666.6666666666667</v>
      </c>
      <c r="S90" s="142">
        <f t="shared" si="29"/>
        <v>1604.6007790106728</v>
      </c>
      <c r="T90" s="120">
        <f t="shared" si="30"/>
        <v>3271.2674456773393</v>
      </c>
      <c r="U90" s="120">
        <f t="shared" si="27"/>
        <v>173333.33333333323</v>
      </c>
      <c r="W90" s="125">
        <f t="shared" si="24"/>
        <v>76</v>
      </c>
    </row>
    <row r="91" spans="2:23" x14ac:dyDescent="0.25">
      <c r="B91" s="47"/>
      <c r="C91" s="51">
        <v>83</v>
      </c>
      <c r="D91" s="51">
        <v>31</v>
      </c>
      <c r="E91" s="51"/>
      <c r="F91" s="53">
        <v>7.71</v>
      </c>
      <c r="G91" s="44">
        <f t="shared" si="19"/>
        <v>9.41</v>
      </c>
      <c r="J91" s="39">
        <f t="shared" si="25"/>
        <v>0</v>
      </c>
      <c r="K91" s="40">
        <v>27881</v>
      </c>
      <c r="L91" s="54" t="str">
        <f t="shared" si="20"/>
        <v>.</v>
      </c>
      <c r="M91" s="58">
        <f t="shared" si="21"/>
        <v>0</v>
      </c>
      <c r="N91" s="124">
        <f t="shared" si="22"/>
        <v>173333.33333333323</v>
      </c>
      <c r="O91" s="120">
        <f t="shared" si="23"/>
        <v>1385.2894977168939</v>
      </c>
      <c r="P91" s="42"/>
      <c r="Q91" s="141">
        <f t="shared" si="26"/>
        <v>174718.62283105013</v>
      </c>
      <c r="R91" s="120">
        <f t="shared" si="28"/>
        <v>1666.6666666666667</v>
      </c>
      <c r="S91" s="142">
        <f t="shared" si="29"/>
        <v>1385.2894977168939</v>
      </c>
      <c r="T91" s="120">
        <f t="shared" si="30"/>
        <v>3051.9561643835605</v>
      </c>
      <c r="U91" s="120">
        <f t="shared" si="27"/>
        <v>171666.66666666657</v>
      </c>
      <c r="W91" s="125">
        <f t="shared" si="24"/>
        <v>77</v>
      </c>
    </row>
    <row r="92" spans="2:23" x14ac:dyDescent="0.25">
      <c r="B92" s="47"/>
      <c r="C92" s="51">
        <v>84</v>
      </c>
      <c r="D92" s="51">
        <v>30</v>
      </c>
      <c r="E92" s="51"/>
      <c r="F92" s="53">
        <v>8.02</v>
      </c>
      <c r="G92" s="44">
        <f t="shared" si="19"/>
        <v>9.7199999999999989</v>
      </c>
      <c r="J92" s="39">
        <f t="shared" si="25"/>
        <v>0</v>
      </c>
      <c r="K92" s="40">
        <v>27912</v>
      </c>
      <c r="L92" s="54" t="str">
        <f t="shared" si="20"/>
        <v>.</v>
      </c>
      <c r="M92" s="58">
        <f t="shared" si="21"/>
        <v>0</v>
      </c>
      <c r="N92" s="124">
        <f t="shared" si="22"/>
        <v>171666.66666666657</v>
      </c>
      <c r="O92" s="120">
        <f t="shared" si="23"/>
        <v>1371.4520547945197</v>
      </c>
      <c r="P92" s="115">
        <f>SUM(O81:O92)</f>
        <v>16306.336394063395</v>
      </c>
      <c r="Q92" s="141">
        <f t="shared" si="26"/>
        <v>173038.1187214611</v>
      </c>
      <c r="R92" s="120">
        <f t="shared" si="28"/>
        <v>1666.6666666666667</v>
      </c>
      <c r="S92" s="142">
        <f t="shared" si="29"/>
        <v>1371.4520547945197</v>
      </c>
      <c r="T92" s="120">
        <f t="shared" si="30"/>
        <v>3038.1187214611864</v>
      </c>
      <c r="U92" s="120">
        <f t="shared" si="27"/>
        <v>169999.99999999991</v>
      </c>
      <c r="W92" s="125">
        <f t="shared" si="24"/>
        <v>78</v>
      </c>
    </row>
    <row r="93" spans="2:23" x14ac:dyDescent="0.25">
      <c r="B93" s="47">
        <f>B81+1</f>
        <v>8</v>
      </c>
      <c r="C93" s="47">
        <v>85</v>
      </c>
      <c r="D93" s="51">
        <v>31</v>
      </c>
      <c r="E93" s="51"/>
      <c r="F93" s="53">
        <v>7.57</v>
      </c>
      <c r="G93" s="44">
        <f t="shared" si="19"/>
        <v>9.27</v>
      </c>
      <c r="J93" s="39">
        <f t="shared" si="25"/>
        <v>0</v>
      </c>
      <c r="K93" s="40">
        <v>27942</v>
      </c>
      <c r="L93" s="54" t="str">
        <f t="shared" si="20"/>
        <v>.</v>
      </c>
      <c r="M93" s="58">
        <f t="shared" si="21"/>
        <v>0</v>
      </c>
      <c r="N93" s="124">
        <f t="shared" si="22"/>
        <v>169999.99999999991</v>
      </c>
      <c r="O93" s="120">
        <f t="shared" si="23"/>
        <v>1338.4356164383555</v>
      </c>
      <c r="P93" s="42"/>
      <c r="Q93" s="141">
        <f t="shared" si="26"/>
        <v>171338.43561643828</v>
      </c>
      <c r="R93" s="120">
        <f t="shared" si="28"/>
        <v>1666.6666666666667</v>
      </c>
      <c r="S93" s="142">
        <f t="shared" si="29"/>
        <v>1338.4356164383555</v>
      </c>
      <c r="T93" s="120">
        <f t="shared" si="30"/>
        <v>3005.1022831050223</v>
      </c>
      <c r="U93" s="120">
        <f t="shared" si="27"/>
        <v>168333.33333333326</v>
      </c>
      <c r="W93" s="125">
        <f t="shared" si="24"/>
        <v>79</v>
      </c>
    </row>
    <row r="94" spans="2:23" x14ac:dyDescent="0.25">
      <c r="B94" s="47"/>
      <c r="C94" s="51">
        <v>86</v>
      </c>
      <c r="D94" s="51">
        <v>31</v>
      </c>
      <c r="E94" s="51"/>
      <c r="F94" s="53">
        <v>7.75</v>
      </c>
      <c r="G94" s="44">
        <f t="shared" si="19"/>
        <v>9.4499999999999993</v>
      </c>
      <c r="J94" s="39">
        <f t="shared" si="25"/>
        <v>0</v>
      </c>
      <c r="K94" s="40">
        <v>27973</v>
      </c>
      <c r="L94" s="54" t="str">
        <f t="shared" si="20"/>
        <v>.</v>
      </c>
      <c r="M94" s="58">
        <f t="shared" si="21"/>
        <v>0</v>
      </c>
      <c r="N94" s="124">
        <f t="shared" si="22"/>
        <v>168333.33333333326</v>
      </c>
      <c r="O94" s="120">
        <f t="shared" si="23"/>
        <v>1351.0479452054788</v>
      </c>
      <c r="P94" s="42"/>
      <c r="Q94" s="141">
        <f t="shared" si="26"/>
        <v>169684.38127853873</v>
      </c>
      <c r="R94" s="120">
        <f t="shared" si="28"/>
        <v>1666.6666666666667</v>
      </c>
      <c r="S94" s="142">
        <f t="shared" si="29"/>
        <v>1351.0479452054788</v>
      </c>
      <c r="T94" s="120">
        <f t="shared" si="30"/>
        <v>3017.7146118721457</v>
      </c>
      <c r="U94" s="120">
        <f t="shared" si="27"/>
        <v>166666.66666666657</v>
      </c>
      <c r="W94" s="125">
        <f t="shared" si="24"/>
        <v>80</v>
      </c>
    </row>
    <row r="95" spans="2:23" x14ac:dyDescent="0.25">
      <c r="B95" s="47"/>
      <c r="C95" s="51">
        <v>87</v>
      </c>
      <c r="D95" s="51">
        <v>30</v>
      </c>
      <c r="E95" s="51"/>
      <c r="F95" s="53">
        <v>7.46</v>
      </c>
      <c r="G95" s="44">
        <f t="shared" si="19"/>
        <v>9.16</v>
      </c>
      <c r="J95" s="39">
        <f t="shared" si="25"/>
        <v>0</v>
      </c>
      <c r="K95" s="40">
        <v>28004</v>
      </c>
      <c r="L95" s="54" t="str">
        <f t="shared" si="20"/>
        <v>.</v>
      </c>
      <c r="M95" s="58">
        <f t="shared" si="21"/>
        <v>0</v>
      </c>
      <c r="N95" s="124">
        <f t="shared" si="22"/>
        <v>166666.66666666657</v>
      </c>
      <c r="O95" s="120">
        <f t="shared" si="23"/>
        <v>1254.7945205479446</v>
      </c>
      <c r="P95" s="42"/>
      <c r="Q95" s="141">
        <f t="shared" si="26"/>
        <v>167921.4611872145</v>
      </c>
      <c r="R95" s="120">
        <f t="shared" si="28"/>
        <v>1666.6666666666667</v>
      </c>
      <c r="S95" s="142">
        <f t="shared" si="29"/>
        <v>1254.7945205479446</v>
      </c>
      <c r="T95" s="120">
        <f t="shared" si="30"/>
        <v>2921.4611872146115</v>
      </c>
      <c r="U95" s="120">
        <f t="shared" si="27"/>
        <v>164999.99999999988</v>
      </c>
      <c r="W95" s="125">
        <f t="shared" si="24"/>
        <v>81</v>
      </c>
    </row>
    <row r="96" spans="2:23" x14ac:dyDescent="0.25">
      <c r="B96" s="47"/>
      <c r="C96" s="47">
        <v>88</v>
      </c>
      <c r="D96" s="51">
        <v>31</v>
      </c>
      <c r="E96" s="51"/>
      <c r="F96" s="53">
        <v>7.28</v>
      </c>
      <c r="G96" s="44">
        <f t="shared" si="19"/>
        <v>8.98</v>
      </c>
      <c r="J96" s="39">
        <f t="shared" si="25"/>
        <v>0</v>
      </c>
      <c r="K96" s="40">
        <v>28034</v>
      </c>
      <c r="L96" s="54" t="str">
        <f t="shared" si="20"/>
        <v>.</v>
      </c>
      <c r="M96" s="58">
        <f t="shared" si="21"/>
        <v>0</v>
      </c>
      <c r="N96" s="124">
        <f t="shared" si="22"/>
        <v>164999.99999999988</v>
      </c>
      <c r="O96" s="120">
        <f t="shared" si="23"/>
        <v>1258.4301369863006</v>
      </c>
      <c r="P96" s="42"/>
      <c r="Q96" s="141">
        <f t="shared" si="26"/>
        <v>166258.43013698619</v>
      </c>
      <c r="R96" s="120">
        <f t="shared" si="28"/>
        <v>1666.6666666666667</v>
      </c>
      <c r="S96" s="142">
        <f t="shared" si="29"/>
        <v>1258.4301369863006</v>
      </c>
      <c r="T96" s="120">
        <f t="shared" si="30"/>
        <v>2925.0968036529675</v>
      </c>
      <c r="U96" s="120">
        <f t="shared" si="27"/>
        <v>163333.33333333323</v>
      </c>
      <c r="W96" s="125">
        <f t="shared" si="24"/>
        <v>82</v>
      </c>
    </row>
    <row r="97" spans="2:23" x14ac:dyDescent="0.25">
      <c r="B97" s="47"/>
      <c r="C97" s="51">
        <v>89</v>
      </c>
      <c r="D97" s="51">
        <v>30</v>
      </c>
      <c r="E97" s="51"/>
      <c r="F97" s="53">
        <v>7.18</v>
      </c>
      <c r="G97" s="44">
        <f t="shared" si="19"/>
        <v>8.879999999999999</v>
      </c>
      <c r="J97" s="39">
        <f t="shared" si="25"/>
        <v>0</v>
      </c>
      <c r="K97" s="40">
        <v>28065</v>
      </c>
      <c r="L97" s="54" t="str">
        <f t="shared" si="20"/>
        <v>.</v>
      </c>
      <c r="M97" s="58">
        <f t="shared" si="21"/>
        <v>0</v>
      </c>
      <c r="N97" s="124">
        <f t="shared" si="22"/>
        <v>163333.33333333323</v>
      </c>
      <c r="O97" s="120">
        <f t="shared" si="23"/>
        <v>1192.109589041095</v>
      </c>
      <c r="P97" s="42"/>
      <c r="Q97" s="141">
        <f t="shared" si="26"/>
        <v>164525.44292237432</v>
      </c>
      <c r="R97" s="120">
        <f t="shared" si="28"/>
        <v>1666.6666666666667</v>
      </c>
      <c r="S97" s="142">
        <f t="shared" si="29"/>
        <v>1192.109589041095</v>
      </c>
      <c r="T97" s="120">
        <f t="shared" si="30"/>
        <v>2858.7762557077617</v>
      </c>
      <c r="U97" s="120">
        <f t="shared" si="27"/>
        <v>161666.66666666657</v>
      </c>
      <c r="W97" s="125">
        <f t="shared" si="24"/>
        <v>83</v>
      </c>
    </row>
    <row r="98" spans="2:23" x14ac:dyDescent="0.25">
      <c r="B98" s="47"/>
      <c r="C98" s="51">
        <v>90</v>
      </c>
      <c r="D98" s="51">
        <v>31</v>
      </c>
      <c r="E98" s="51"/>
      <c r="F98" s="53">
        <v>6.37</v>
      </c>
      <c r="G98" s="44">
        <f t="shared" si="19"/>
        <v>8.07</v>
      </c>
      <c r="I98" s="96">
        <f>SUM(G87:G98)/12</f>
        <v>9.1113239913214716</v>
      </c>
      <c r="J98" s="39">
        <f t="shared" si="25"/>
        <v>0</v>
      </c>
      <c r="K98" s="40">
        <v>28095</v>
      </c>
      <c r="L98" s="54" t="str">
        <f t="shared" si="20"/>
        <v>.</v>
      </c>
      <c r="M98" s="58">
        <f t="shared" si="21"/>
        <v>0</v>
      </c>
      <c r="N98" s="124">
        <f t="shared" si="22"/>
        <v>161666.66666666657</v>
      </c>
      <c r="O98" s="120">
        <f t="shared" si="23"/>
        <v>1108.0589041095884</v>
      </c>
      <c r="P98" s="42"/>
      <c r="Q98" s="141">
        <f t="shared" si="26"/>
        <v>162774.72557077615</v>
      </c>
      <c r="R98" s="120">
        <f t="shared" si="28"/>
        <v>1666.6666666666667</v>
      </c>
      <c r="S98" s="142">
        <f t="shared" si="29"/>
        <v>1108.0589041095884</v>
      </c>
      <c r="T98" s="120">
        <f t="shared" si="30"/>
        <v>2774.7255707762552</v>
      </c>
      <c r="U98" s="120">
        <f t="shared" si="27"/>
        <v>159999.99999999988</v>
      </c>
      <c r="W98" s="125">
        <f t="shared" si="24"/>
        <v>84</v>
      </c>
    </row>
    <row r="99" spans="2:23" x14ac:dyDescent="0.25">
      <c r="B99" s="47"/>
      <c r="C99" s="47">
        <v>91</v>
      </c>
      <c r="D99" s="51">
        <v>31</v>
      </c>
      <c r="E99" s="51"/>
      <c r="F99" s="53">
        <v>7.46</v>
      </c>
      <c r="G99" s="44">
        <f t="shared" si="19"/>
        <v>9.16</v>
      </c>
      <c r="H99" s="39">
        <f>H87+1</f>
        <v>1977</v>
      </c>
      <c r="J99" s="39">
        <f t="shared" si="25"/>
        <v>0</v>
      </c>
      <c r="K99" s="40">
        <v>28126</v>
      </c>
      <c r="L99" s="54" t="str">
        <f t="shared" si="20"/>
        <v>.</v>
      </c>
      <c r="M99" s="58">
        <f t="shared" si="21"/>
        <v>0</v>
      </c>
      <c r="N99" s="124">
        <f t="shared" si="22"/>
        <v>159999.99999999988</v>
      </c>
      <c r="O99" s="120">
        <f t="shared" si="23"/>
        <v>1244.7561643835609</v>
      </c>
      <c r="P99" s="42"/>
      <c r="Q99" s="141">
        <f t="shared" si="26"/>
        <v>161244.75616438343</v>
      </c>
      <c r="R99" s="120">
        <f t="shared" si="28"/>
        <v>1666.6666666666667</v>
      </c>
      <c r="S99" s="142">
        <f t="shared" si="29"/>
        <v>1244.7561643835609</v>
      </c>
      <c r="T99" s="120">
        <f t="shared" si="30"/>
        <v>2911.4228310502276</v>
      </c>
      <c r="U99" s="120">
        <f t="shared" si="27"/>
        <v>158333.3333333332</v>
      </c>
      <c r="W99" s="125">
        <f t="shared" si="24"/>
        <v>85</v>
      </c>
    </row>
    <row r="100" spans="2:23" x14ac:dyDescent="0.25">
      <c r="B100" s="47"/>
      <c r="C100" s="51">
        <v>92</v>
      </c>
      <c r="D100" s="51">
        <v>28.25</v>
      </c>
      <c r="E100" s="51"/>
      <c r="F100" s="53">
        <v>7.42</v>
      </c>
      <c r="G100" s="44">
        <f t="shared" si="19"/>
        <v>9.1199999999999992</v>
      </c>
      <c r="J100" s="39">
        <f t="shared" si="25"/>
        <v>0</v>
      </c>
      <c r="K100" s="40">
        <v>28157</v>
      </c>
      <c r="L100" s="54" t="str">
        <f t="shared" si="20"/>
        <v>.</v>
      </c>
      <c r="M100" s="58">
        <f t="shared" si="21"/>
        <v>0</v>
      </c>
      <c r="N100" s="124">
        <f t="shared" si="22"/>
        <v>158333.3333333332</v>
      </c>
      <c r="O100" s="120">
        <f t="shared" si="23"/>
        <v>1117.6164383561634</v>
      </c>
      <c r="P100" s="42"/>
      <c r="Q100" s="141">
        <f t="shared" si="26"/>
        <v>159450.94977168937</v>
      </c>
      <c r="R100" s="120">
        <f t="shared" si="28"/>
        <v>1666.6666666666667</v>
      </c>
      <c r="S100" s="142">
        <f t="shared" si="29"/>
        <v>1117.6164383561634</v>
      </c>
      <c r="T100" s="120">
        <f t="shared" si="30"/>
        <v>2784.2831050228301</v>
      </c>
      <c r="U100" s="120">
        <f t="shared" si="27"/>
        <v>156666.66666666654</v>
      </c>
      <c r="W100" s="125">
        <f t="shared" si="24"/>
        <v>86</v>
      </c>
    </row>
    <row r="101" spans="2:23" x14ac:dyDescent="0.25">
      <c r="B101" s="47"/>
      <c r="C101" s="51">
        <v>93</v>
      </c>
      <c r="D101" s="51">
        <v>31</v>
      </c>
      <c r="E101" s="51"/>
      <c r="F101" s="53">
        <v>7.58</v>
      </c>
      <c r="G101" s="44">
        <f t="shared" si="19"/>
        <v>9.2799999999999994</v>
      </c>
      <c r="J101" s="39">
        <f t="shared" si="25"/>
        <v>0</v>
      </c>
      <c r="K101" s="40">
        <v>28185</v>
      </c>
      <c r="L101" s="54" t="str">
        <f t="shared" si="20"/>
        <v>.</v>
      </c>
      <c r="M101" s="58">
        <f t="shared" si="21"/>
        <v>0</v>
      </c>
      <c r="N101" s="124">
        <f t="shared" si="22"/>
        <v>156666.66666666654</v>
      </c>
      <c r="O101" s="120">
        <f t="shared" si="23"/>
        <v>1234.7908675799076</v>
      </c>
      <c r="P101" s="42"/>
      <c r="Q101" s="141">
        <f t="shared" si="26"/>
        <v>157901.45753424644</v>
      </c>
      <c r="R101" s="120">
        <f t="shared" si="28"/>
        <v>1666.6666666666667</v>
      </c>
      <c r="S101" s="142">
        <f t="shared" si="29"/>
        <v>1234.7908675799076</v>
      </c>
      <c r="T101" s="120">
        <f t="shared" si="30"/>
        <v>2901.4575342465741</v>
      </c>
      <c r="U101" s="120">
        <f t="shared" si="27"/>
        <v>154999.99999999985</v>
      </c>
      <c r="W101" s="125">
        <f t="shared" si="24"/>
        <v>87</v>
      </c>
    </row>
    <row r="102" spans="2:23" x14ac:dyDescent="0.25">
      <c r="B102" s="47"/>
      <c r="C102" s="47">
        <v>94</v>
      </c>
      <c r="D102" s="51">
        <v>30</v>
      </c>
      <c r="E102" s="51"/>
      <c r="F102" s="53">
        <v>7.36</v>
      </c>
      <c r="G102" s="44">
        <f t="shared" si="19"/>
        <v>9.06</v>
      </c>
      <c r="J102" s="39">
        <f t="shared" si="25"/>
        <v>0</v>
      </c>
      <c r="K102" s="40">
        <v>28216</v>
      </c>
      <c r="L102" s="54" t="str">
        <f t="shared" si="20"/>
        <v>.</v>
      </c>
      <c r="M102" s="58">
        <f t="shared" si="21"/>
        <v>0</v>
      </c>
      <c r="N102" s="124">
        <f t="shared" si="22"/>
        <v>154999.99999999985</v>
      </c>
      <c r="O102" s="120">
        <f t="shared" si="23"/>
        <v>1154.2191780821909</v>
      </c>
      <c r="P102" s="42"/>
      <c r="Q102" s="141">
        <f t="shared" si="26"/>
        <v>156154.21917808204</v>
      </c>
      <c r="R102" s="120">
        <f t="shared" si="28"/>
        <v>1666.6666666666667</v>
      </c>
      <c r="S102" s="142">
        <f t="shared" si="29"/>
        <v>1154.2191780821909</v>
      </c>
      <c r="T102" s="120">
        <f t="shared" si="30"/>
        <v>2820.8858447488574</v>
      </c>
      <c r="U102" s="120">
        <f t="shared" si="27"/>
        <v>153333.3333333332</v>
      </c>
      <c r="W102" s="125">
        <f t="shared" si="24"/>
        <v>88</v>
      </c>
    </row>
    <row r="103" spans="2:23" x14ac:dyDescent="0.25">
      <c r="B103" s="47"/>
      <c r="C103" s="51">
        <v>95</v>
      </c>
      <c r="D103" s="51">
        <v>31</v>
      </c>
      <c r="E103" s="51"/>
      <c r="F103" s="53">
        <v>8.64</v>
      </c>
      <c r="G103" s="44">
        <f t="shared" si="19"/>
        <v>10.34</v>
      </c>
      <c r="J103" s="39">
        <f t="shared" si="25"/>
        <v>0</v>
      </c>
      <c r="K103" s="40">
        <v>28246</v>
      </c>
      <c r="L103" s="54" t="str">
        <f t="shared" si="20"/>
        <v>.</v>
      </c>
      <c r="M103" s="58">
        <f t="shared" si="21"/>
        <v>0</v>
      </c>
      <c r="N103" s="124">
        <f t="shared" si="22"/>
        <v>153333.3333333332</v>
      </c>
      <c r="O103" s="120">
        <f t="shared" si="23"/>
        <v>1346.5607305936062</v>
      </c>
      <c r="P103" s="42"/>
      <c r="Q103" s="141">
        <f t="shared" si="26"/>
        <v>154679.8940639268</v>
      </c>
      <c r="R103" s="120">
        <f t="shared" si="28"/>
        <v>1666.6666666666667</v>
      </c>
      <c r="S103" s="142">
        <f t="shared" si="29"/>
        <v>1346.5607305936062</v>
      </c>
      <c r="T103" s="120">
        <f t="shared" si="30"/>
        <v>3013.2273972602729</v>
      </c>
      <c r="U103" s="120">
        <f t="shared" si="27"/>
        <v>151666.66666666651</v>
      </c>
      <c r="W103" s="125">
        <f t="shared" si="24"/>
        <v>89</v>
      </c>
    </row>
    <row r="104" spans="2:23" x14ac:dyDescent="0.25">
      <c r="B104" s="47"/>
      <c r="C104" s="51">
        <v>96</v>
      </c>
      <c r="D104" s="51">
        <v>30</v>
      </c>
      <c r="E104" s="51"/>
      <c r="F104" s="53">
        <v>9.52</v>
      </c>
      <c r="G104" s="44">
        <f t="shared" si="19"/>
        <v>11.219999999999999</v>
      </c>
      <c r="J104" s="39">
        <f t="shared" si="25"/>
        <v>0</v>
      </c>
      <c r="K104" s="40">
        <v>28277</v>
      </c>
      <c r="L104" s="54" t="str">
        <f t="shared" si="20"/>
        <v>.</v>
      </c>
      <c r="M104" s="58">
        <f t="shared" si="21"/>
        <v>0</v>
      </c>
      <c r="N104" s="124">
        <f t="shared" si="22"/>
        <v>151666.66666666651</v>
      </c>
      <c r="O104" s="120">
        <f t="shared" si="23"/>
        <v>1398.657534246574</v>
      </c>
      <c r="P104" s="115">
        <f>SUM(O93:O104)</f>
        <v>14999.477625570766</v>
      </c>
      <c r="Q104" s="141">
        <f t="shared" si="26"/>
        <v>153065.32420091308</v>
      </c>
      <c r="R104" s="120">
        <f t="shared" si="28"/>
        <v>1666.6666666666667</v>
      </c>
      <c r="S104" s="142">
        <f t="shared" si="29"/>
        <v>1398.657534246574</v>
      </c>
      <c r="T104" s="120">
        <f t="shared" si="30"/>
        <v>3065.3242009132409</v>
      </c>
      <c r="U104" s="120">
        <f t="shared" si="27"/>
        <v>149999.99999999983</v>
      </c>
      <c r="W104" s="125">
        <f t="shared" si="24"/>
        <v>90</v>
      </c>
    </row>
    <row r="105" spans="2:23" x14ac:dyDescent="0.25">
      <c r="B105" s="47">
        <f>B93+1</f>
        <v>9</v>
      </c>
      <c r="C105" s="47">
        <v>97</v>
      </c>
      <c r="D105" s="51">
        <v>31</v>
      </c>
      <c r="E105" s="51"/>
      <c r="F105" s="53">
        <v>9.34</v>
      </c>
      <c r="G105" s="44">
        <f t="shared" si="19"/>
        <v>11.04</v>
      </c>
      <c r="J105" s="39">
        <f t="shared" si="25"/>
        <v>0</v>
      </c>
      <c r="K105" s="40">
        <v>28307</v>
      </c>
      <c r="L105" s="54" t="str">
        <f t="shared" si="20"/>
        <v>.</v>
      </c>
      <c r="M105" s="58">
        <f t="shared" si="21"/>
        <v>0</v>
      </c>
      <c r="N105" s="124">
        <f t="shared" si="22"/>
        <v>149999.99999999983</v>
      </c>
      <c r="O105" s="120">
        <f t="shared" si="23"/>
        <v>1406.4657534246558</v>
      </c>
      <c r="P105" s="42"/>
      <c r="Q105" s="141">
        <f t="shared" si="26"/>
        <v>151406.46575342448</v>
      </c>
      <c r="R105" s="120">
        <f t="shared" si="28"/>
        <v>1666.6666666666667</v>
      </c>
      <c r="S105" s="142">
        <f t="shared" si="29"/>
        <v>1406.4657534246558</v>
      </c>
      <c r="T105" s="120">
        <f t="shared" si="30"/>
        <v>3073.1324200913223</v>
      </c>
      <c r="U105" s="120">
        <f t="shared" si="27"/>
        <v>148333.33333333314</v>
      </c>
      <c r="W105" s="125">
        <f t="shared" si="24"/>
        <v>91</v>
      </c>
    </row>
    <row r="106" spans="2:23" x14ac:dyDescent="0.25">
      <c r="B106" s="47"/>
      <c r="C106" s="51">
        <v>98</v>
      </c>
      <c r="D106" s="51">
        <v>31</v>
      </c>
      <c r="E106" s="51"/>
      <c r="F106" s="53">
        <v>9.67</v>
      </c>
      <c r="G106" s="44">
        <f t="shared" si="19"/>
        <v>11.37</v>
      </c>
      <c r="J106" s="39">
        <f t="shared" si="25"/>
        <v>0</v>
      </c>
      <c r="K106" s="40">
        <v>28338</v>
      </c>
      <c r="L106" s="54" t="str">
        <f t="shared" si="20"/>
        <v>.</v>
      </c>
      <c r="M106" s="58">
        <f t="shared" si="21"/>
        <v>0</v>
      </c>
      <c r="N106" s="124">
        <f t="shared" si="22"/>
        <v>148333.33333333314</v>
      </c>
      <c r="O106" s="120">
        <f t="shared" si="23"/>
        <v>1432.4123287671214</v>
      </c>
      <c r="P106" s="42"/>
      <c r="Q106" s="141">
        <f t="shared" si="26"/>
        <v>149765.74566210026</v>
      </c>
      <c r="R106" s="120">
        <f t="shared" si="28"/>
        <v>1666.6666666666667</v>
      </c>
      <c r="S106" s="142">
        <f t="shared" si="29"/>
        <v>1432.4123287671214</v>
      </c>
      <c r="T106" s="120">
        <f t="shared" si="30"/>
        <v>3099.0789954337879</v>
      </c>
      <c r="U106" s="120">
        <f t="shared" si="27"/>
        <v>146666.66666666648</v>
      </c>
      <c r="W106" s="125">
        <f t="shared" si="24"/>
        <v>92</v>
      </c>
    </row>
    <row r="107" spans="2:23" x14ac:dyDescent="0.25">
      <c r="B107" s="47"/>
      <c r="C107" s="51">
        <v>99</v>
      </c>
      <c r="D107" s="51">
        <v>30</v>
      </c>
      <c r="E107" s="51"/>
      <c r="F107" s="53">
        <v>9.4700000000000006</v>
      </c>
      <c r="G107" s="44">
        <f t="shared" si="19"/>
        <v>11.17</v>
      </c>
      <c r="J107" s="39">
        <f t="shared" si="25"/>
        <v>0</v>
      </c>
      <c r="K107" s="40">
        <v>28369</v>
      </c>
      <c r="L107" s="54" t="str">
        <f t="shared" si="20"/>
        <v>.</v>
      </c>
      <c r="M107" s="58">
        <f t="shared" si="21"/>
        <v>0</v>
      </c>
      <c r="N107" s="124">
        <f t="shared" si="22"/>
        <v>146666.66666666648</v>
      </c>
      <c r="O107" s="120">
        <f t="shared" si="23"/>
        <v>1346.5205479452038</v>
      </c>
      <c r="P107" s="42"/>
      <c r="Q107" s="141">
        <f t="shared" si="26"/>
        <v>148013.18721461168</v>
      </c>
      <c r="R107" s="120">
        <f t="shared" si="28"/>
        <v>1666.6666666666667</v>
      </c>
      <c r="S107" s="142">
        <f t="shared" si="29"/>
        <v>1346.5205479452038</v>
      </c>
      <c r="T107" s="120">
        <f t="shared" si="30"/>
        <v>3013.1872146118703</v>
      </c>
      <c r="U107" s="120">
        <f t="shared" si="27"/>
        <v>144999.9999999998</v>
      </c>
      <c r="W107" s="125">
        <f t="shared" si="24"/>
        <v>93</v>
      </c>
    </row>
    <row r="108" spans="2:23" x14ac:dyDescent="0.25">
      <c r="B108" s="47"/>
      <c r="C108" s="47">
        <v>100</v>
      </c>
      <c r="D108" s="51">
        <v>31</v>
      </c>
      <c r="E108" s="51"/>
      <c r="F108" s="53">
        <v>8.86</v>
      </c>
      <c r="G108" s="44">
        <f t="shared" si="19"/>
        <v>10.559999999999999</v>
      </c>
      <c r="J108" s="39">
        <f t="shared" si="25"/>
        <v>0</v>
      </c>
      <c r="K108" s="40">
        <v>28399</v>
      </c>
      <c r="L108" s="54" t="str">
        <f t="shared" si="20"/>
        <v>.</v>
      </c>
      <c r="M108" s="58">
        <f t="shared" si="21"/>
        <v>0</v>
      </c>
      <c r="N108" s="124">
        <f t="shared" si="22"/>
        <v>144999.9999999998</v>
      </c>
      <c r="O108" s="120">
        <f t="shared" si="23"/>
        <v>1300.4712328767102</v>
      </c>
      <c r="P108" s="42"/>
      <c r="Q108" s="141">
        <f t="shared" si="26"/>
        <v>146300.4712328765</v>
      </c>
      <c r="R108" s="120">
        <f t="shared" si="28"/>
        <v>1666.6666666666667</v>
      </c>
      <c r="S108" s="142">
        <f t="shared" si="29"/>
        <v>1300.4712328767102</v>
      </c>
      <c r="T108" s="120">
        <f t="shared" si="30"/>
        <v>2967.137899543377</v>
      </c>
      <c r="U108" s="120">
        <f t="shared" si="27"/>
        <v>143333.33333333314</v>
      </c>
      <c r="W108" s="125">
        <f t="shared" si="24"/>
        <v>94</v>
      </c>
    </row>
    <row r="109" spans="2:23" x14ac:dyDescent="0.25">
      <c r="B109" s="47"/>
      <c r="C109" s="51">
        <v>101</v>
      </c>
      <c r="D109" s="51">
        <v>30</v>
      </c>
      <c r="E109" s="51"/>
      <c r="F109" s="53">
        <v>9.16</v>
      </c>
      <c r="G109" s="44">
        <f t="shared" si="19"/>
        <v>10.86</v>
      </c>
      <c r="J109" s="39">
        <f t="shared" si="25"/>
        <v>0</v>
      </c>
      <c r="K109" s="40">
        <v>28430</v>
      </c>
      <c r="L109" s="54" t="str">
        <f t="shared" si="20"/>
        <v>.</v>
      </c>
      <c r="M109" s="58">
        <f t="shared" si="21"/>
        <v>0</v>
      </c>
      <c r="N109" s="124">
        <f t="shared" si="22"/>
        <v>143333.33333333314</v>
      </c>
      <c r="O109" s="120">
        <f t="shared" si="23"/>
        <v>1279.3972602739709</v>
      </c>
      <c r="P109" s="42"/>
      <c r="Q109" s="141">
        <f t="shared" si="26"/>
        <v>144612.73059360712</v>
      </c>
      <c r="R109" s="120">
        <f t="shared" si="28"/>
        <v>1666.6666666666667</v>
      </c>
      <c r="S109" s="142">
        <f t="shared" si="29"/>
        <v>1279.3972602739709</v>
      </c>
      <c r="T109" s="120">
        <f t="shared" si="30"/>
        <v>2946.0639269406374</v>
      </c>
      <c r="U109" s="120">
        <f t="shared" si="27"/>
        <v>141666.66666666648</v>
      </c>
      <c r="W109" s="125">
        <f t="shared" si="24"/>
        <v>95</v>
      </c>
    </row>
    <row r="110" spans="2:23" x14ac:dyDescent="0.25">
      <c r="B110" s="47"/>
      <c r="C110" s="51">
        <v>102</v>
      </c>
      <c r="D110" s="51">
        <v>31</v>
      </c>
      <c r="E110" s="51"/>
      <c r="F110" s="53">
        <v>9.15</v>
      </c>
      <c r="G110" s="44">
        <f t="shared" si="19"/>
        <v>10.85</v>
      </c>
      <c r="J110" s="39">
        <f t="shared" si="25"/>
        <v>0</v>
      </c>
      <c r="K110" s="40">
        <v>28460</v>
      </c>
      <c r="L110" s="54" t="str">
        <f t="shared" si="20"/>
        <v>.</v>
      </c>
      <c r="M110" s="58">
        <f t="shared" si="21"/>
        <v>0</v>
      </c>
      <c r="N110" s="124">
        <f t="shared" si="22"/>
        <v>141666.66666666648</v>
      </c>
      <c r="O110" s="120">
        <f t="shared" si="23"/>
        <v>1305.4680365296788</v>
      </c>
      <c r="P110" s="42"/>
      <c r="Q110" s="141">
        <f t="shared" si="26"/>
        <v>142972.13470319615</v>
      </c>
      <c r="R110" s="120">
        <f t="shared" si="28"/>
        <v>1666.6666666666667</v>
      </c>
      <c r="S110" s="142">
        <f t="shared" si="29"/>
        <v>1305.4680365296788</v>
      </c>
      <c r="T110" s="120">
        <f t="shared" si="30"/>
        <v>2972.1347031963455</v>
      </c>
      <c r="U110" s="120">
        <f t="shared" si="27"/>
        <v>139999.9999999998</v>
      </c>
      <c r="W110" s="125">
        <f t="shared" si="24"/>
        <v>96</v>
      </c>
    </row>
    <row r="111" spans="2:23" x14ac:dyDescent="0.25">
      <c r="B111" s="47"/>
      <c r="C111" s="47">
        <v>103</v>
      </c>
      <c r="D111" s="51">
        <v>31</v>
      </c>
      <c r="E111" s="51"/>
      <c r="F111" s="53">
        <v>8.76</v>
      </c>
      <c r="G111" s="44">
        <f t="shared" si="19"/>
        <v>10.459999999999999</v>
      </c>
      <c r="H111" s="39">
        <f>H99+1</f>
        <v>1978</v>
      </c>
      <c r="I111" s="96">
        <f>SUM(G100:G111)/12</f>
        <v>10.444166666666666</v>
      </c>
      <c r="J111" s="39">
        <f t="shared" si="25"/>
        <v>0</v>
      </c>
      <c r="K111" s="40">
        <v>28491</v>
      </c>
      <c r="L111" s="54" t="str">
        <f t="shared" si="20"/>
        <v>.</v>
      </c>
      <c r="M111" s="58">
        <f t="shared" si="21"/>
        <v>0</v>
      </c>
      <c r="N111" s="124">
        <f t="shared" si="22"/>
        <v>139999.9999999998</v>
      </c>
      <c r="O111" s="120">
        <f t="shared" si="23"/>
        <v>1243.736986301368</v>
      </c>
      <c r="P111" s="42"/>
      <c r="Q111" s="141">
        <f t="shared" si="26"/>
        <v>141243.73698630117</v>
      </c>
      <c r="R111" s="120">
        <f t="shared" si="28"/>
        <v>1666.6666666666667</v>
      </c>
      <c r="S111" s="142">
        <f t="shared" si="29"/>
        <v>1243.736986301368</v>
      </c>
      <c r="T111" s="120">
        <f t="shared" si="30"/>
        <v>2910.4036529680347</v>
      </c>
      <c r="U111" s="120">
        <f t="shared" si="27"/>
        <v>138333.33333333314</v>
      </c>
      <c r="W111" s="125">
        <f t="shared" si="24"/>
        <v>97</v>
      </c>
    </row>
    <row r="112" spans="2:23" x14ac:dyDescent="0.25">
      <c r="B112" s="47"/>
      <c r="C112" s="51">
        <v>104</v>
      </c>
      <c r="D112" s="51">
        <v>28.25</v>
      </c>
      <c r="E112" s="51"/>
      <c r="F112" s="53">
        <v>8.42</v>
      </c>
      <c r="G112" s="44">
        <f t="shared" si="19"/>
        <v>10.119999999999999</v>
      </c>
      <c r="J112" s="39">
        <f t="shared" si="25"/>
        <v>0</v>
      </c>
      <c r="K112" s="40">
        <v>28522</v>
      </c>
      <c r="L112" s="54" t="str">
        <f t="shared" si="20"/>
        <v>.</v>
      </c>
      <c r="M112" s="58">
        <f t="shared" si="21"/>
        <v>0</v>
      </c>
      <c r="N112" s="124">
        <f t="shared" si="22"/>
        <v>138333.33333333314</v>
      </c>
      <c r="O112" s="120">
        <f t="shared" si="23"/>
        <v>1083.5100456620989</v>
      </c>
      <c r="P112" s="42"/>
      <c r="Q112" s="141">
        <f t="shared" si="26"/>
        <v>139416.84337899523</v>
      </c>
      <c r="R112" s="120">
        <f t="shared" si="28"/>
        <v>1666.6666666666667</v>
      </c>
      <c r="S112" s="142">
        <f t="shared" si="29"/>
        <v>1083.5100456620989</v>
      </c>
      <c r="T112" s="120">
        <f t="shared" si="30"/>
        <v>2750.1767123287655</v>
      </c>
      <c r="U112" s="120">
        <f t="shared" si="27"/>
        <v>136666.66666666645</v>
      </c>
      <c r="W112" s="125">
        <f t="shared" si="24"/>
        <v>98</v>
      </c>
    </row>
    <row r="113" spans="2:23" x14ac:dyDescent="0.25">
      <c r="B113" s="47"/>
      <c r="C113" s="51">
        <v>105</v>
      </c>
      <c r="D113" s="51">
        <v>31</v>
      </c>
      <c r="E113" s="51"/>
      <c r="F113" s="53">
        <v>7.95</v>
      </c>
      <c r="G113" s="44">
        <f t="shared" si="19"/>
        <v>9.65</v>
      </c>
      <c r="J113" s="39">
        <f t="shared" si="25"/>
        <v>0</v>
      </c>
      <c r="K113" s="40">
        <v>28550</v>
      </c>
      <c r="L113" s="54" t="str">
        <f t="shared" si="20"/>
        <v>.</v>
      </c>
      <c r="M113" s="58">
        <f t="shared" si="21"/>
        <v>0</v>
      </c>
      <c r="N113" s="124">
        <f t="shared" si="22"/>
        <v>136666.66666666645</v>
      </c>
      <c r="O113" s="120">
        <f t="shared" si="23"/>
        <v>1120.1050228310487</v>
      </c>
      <c r="P113" s="42"/>
      <c r="Q113" s="141">
        <f t="shared" si="26"/>
        <v>137786.77168949752</v>
      </c>
      <c r="R113" s="120">
        <f t="shared" si="28"/>
        <v>1666.6666666666667</v>
      </c>
      <c r="S113" s="142">
        <f t="shared" si="29"/>
        <v>1120.1050228310487</v>
      </c>
      <c r="T113" s="120">
        <f t="shared" si="30"/>
        <v>2786.7716894977157</v>
      </c>
      <c r="U113" s="120">
        <f t="shared" si="27"/>
        <v>134999.9999999998</v>
      </c>
      <c r="W113" s="125">
        <f t="shared" si="24"/>
        <v>99</v>
      </c>
    </row>
    <row r="114" spans="2:23" x14ac:dyDescent="0.25">
      <c r="B114" s="47"/>
      <c r="C114" s="47">
        <v>106</v>
      </c>
      <c r="D114" s="51">
        <v>30</v>
      </c>
      <c r="E114" s="51"/>
      <c r="F114" s="53">
        <v>7.67</v>
      </c>
      <c r="G114" s="44">
        <f t="shared" si="19"/>
        <v>9.3699999999999992</v>
      </c>
      <c r="J114" s="39">
        <f t="shared" si="25"/>
        <v>0</v>
      </c>
      <c r="K114" s="40">
        <v>28581</v>
      </c>
      <c r="L114" s="54" t="str">
        <f t="shared" si="20"/>
        <v>.</v>
      </c>
      <c r="M114" s="58">
        <f t="shared" si="21"/>
        <v>0</v>
      </c>
      <c r="N114" s="124">
        <f t="shared" si="22"/>
        <v>134999.9999999998</v>
      </c>
      <c r="O114" s="120">
        <f t="shared" si="23"/>
        <v>1039.6849315068475</v>
      </c>
      <c r="P114" s="42"/>
      <c r="Q114" s="141">
        <f t="shared" si="26"/>
        <v>136039.68493150664</v>
      </c>
      <c r="R114" s="120">
        <f t="shared" si="28"/>
        <v>1666.6666666666667</v>
      </c>
      <c r="S114" s="142">
        <f t="shared" si="29"/>
        <v>1039.6849315068475</v>
      </c>
      <c r="T114" s="120">
        <f t="shared" si="30"/>
        <v>2706.3515981735145</v>
      </c>
      <c r="U114" s="120">
        <f t="shared" si="27"/>
        <v>133333.33333333311</v>
      </c>
      <c r="W114" s="125">
        <f t="shared" si="24"/>
        <v>100</v>
      </c>
    </row>
    <row r="115" spans="2:23" x14ac:dyDescent="0.25">
      <c r="B115" s="47"/>
      <c r="C115" s="51">
        <v>107</v>
      </c>
      <c r="D115" s="51">
        <v>31</v>
      </c>
      <c r="E115" s="51"/>
      <c r="F115" s="53">
        <v>9.11</v>
      </c>
      <c r="G115" s="44">
        <f t="shared" si="19"/>
        <v>10.809999999999999</v>
      </c>
      <c r="J115" s="39">
        <f t="shared" si="25"/>
        <v>0</v>
      </c>
      <c r="K115" s="40">
        <v>28611</v>
      </c>
      <c r="L115" s="54" t="str">
        <f t="shared" si="20"/>
        <v>.</v>
      </c>
      <c r="M115" s="58">
        <f t="shared" si="21"/>
        <v>0</v>
      </c>
      <c r="N115" s="124">
        <f t="shared" si="22"/>
        <v>133333.33333333311</v>
      </c>
      <c r="O115" s="120">
        <f t="shared" si="23"/>
        <v>1224.1461187214588</v>
      </c>
      <c r="P115" s="42"/>
      <c r="Q115" s="141">
        <f t="shared" si="26"/>
        <v>134557.47945205457</v>
      </c>
      <c r="R115" s="120">
        <f t="shared" si="28"/>
        <v>1666.6666666666667</v>
      </c>
      <c r="S115" s="142">
        <f t="shared" si="29"/>
        <v>1224.1461187214588</v>
      </c>
      <c r="T115" s="120">
        <f t="shared" si="30"/>
        <v>2890.8127853881256</v>
      </c>
      <c r="U115" s="120">
        <f t="shared" si="27"/>
        <v>131666.66666666645</v>
      </c>
      <c r="W115" s="125">
        <f t="shared" si="24"/>
        <v>101</v>
      </c>
    </row>
    <row r="116" spans="2:23" x14ac:dyDescent="0.25">
      <c r="B116" s="47"/>
      <c r="C116" s="51">
        <v>108</v>
      </c>
      <c r="D116" s="51">
        <v>30</v>
      </c>
      <c r="E116" s="51"/>
      <c r="F116" s="53">
        <v>9.0399999999999991</v>
      </c>
      <c r="G116" s="44">
        <f t="shared" si="19"/>
        <v>10.739999999999998</v>
      </c>
      <c r="J116" s="39">
        <f t="shared" si="25"/>
        <v>0</v>
      </c>
      <c r="K116" s="40">
        <v>28642</v>
      </c>
      <c r="L116" s="54" t="str">
        <f t="shared" si="20"/>
        <v>.</v>
      </c>
      <c r="M116" s="58">
        <f t="shared" si="21"/>
        <v>0</v>
      </c>
      <c r="N116" s="124">
        <f t="shared" si="22"/>
        <v>131666.66666666645</v>
      </c>
      <c r="O116" s="120">
        <f t="shared" si="23"/>
        <v>1162.2739726027378</v>
      </c>
      <c r="P116" s="115">
        <f>SUM(O105:O116)</f>
        <v>14944.1922374429</v>
      </c>
      <c r="Q116" s="141">
        <f t="shared" si="26"/>
        <v>132828.94063926919</v>
      </c>
      <c r="R116" s="120">
        <f t="shared" si="28"/>
        <v>1666.6666666666667</v>
      </c>
      <c r="S116" s="142">
        <f t="shared" si="29"/>
        <v>1162.2739726027378</v>
      </c>
      <c r="T116" s="120">
        <f t="shared" si="30"/>
        <v>2828.9406392694045</v>
      </c>
      <c r="U116" s="120">
        <f t="shared" si="27"/>
        <v>129999.99999999978</v>
      </c>
      <c r="W116" s="125">
        <f t="shared" si="24"/>
        <v>102</v>
      </c>
    </row>
    <row r="117" spans="2:23" x14ac:dyDescent="0.25">
      <c r="B117" s="47">
        <f>B105+1</f>
        <v>10</v>
      </c>
      <c r="C117" s="47">
        <v>109</v>
      </c>
      <c r="D117" s="51">
        <v>31</v>
      </c>
      <c r="E117" s="51"/>
      <c r="F117" s="53">
        <v>8.81</v>
      </c>
      <c r="G117" s="44">
        <f t="shared" si="19"/>
        <v>10.51</v>
      </c>
      <c r="J117" s="39">
        <f t="shared" si="25"/>
        <v>0</v>
      </c>
      <c r="K117" s="40">
        <v>28672</v>
      </c>
      <c r="L117" s="54" t="str">
        <f t="shared" si="20"/>
        <v>.</v>
      </c>
      <c r="M117" s="58">
        <f t="shared" si="21"/>
        <v>0</v>
      </c>
      <c r="N117" s="124">
        <f t="shared" si="22"/>
        <v>129999.99999999978</v>
      </c>
      <c r="O117" s="120">
        <f t="shared" si="23"/>
        <v>1160.4191780821898</v>
      </c>
      <c r="P117" s="42"/>
      <c r="Q117" s="141">
        <f t="shared" si="26"/>
        <v>131160.41917808197</v>
      </c>
      <c r="R117" s="120">
        <f t="shared" si="28"/>
        <v>1666.6666666666667</v>
      </c>
      <c r="S117" s="142">
        <f t="shared" si="29"/>
        <v>1160.4191780821898</v>
      </c>
      <c r="T117" s="120">
        <f t="shared" si="30"/>
        <v>2827.0858447488563</v>
      </c>
      <c r="U117" s="120">
        <f t="shared" si="27"/>
        <v>128333.33333333311</v>
      </c>
      <c r="W117" s="125">
        <f t="shared" si="24"/>
        <v>103</v>
      </c>
    </row>
    <row r="118" spans="2:23" x14ac:dyDescent="0.25">
      <c r="B118" s="47"/>
      <c r="C118" s="51">
        <v>110</v>
      </c>
      <c r="D118" s="51">
        <v>31</v>
      </c>
      <c r="E118" s="51"/>
      <c r="F118" s="53">
        <v>9.01</v>
      </c>
      <c r="G118" s="44">
        <f t="shared" si="19"/>
        <v>10.709999999999999</v>
      </c>
      <c r="J118" s="39">
        <f t="shared" si="25"/>
        <v>0</v>
      </c>
      <c r="K118" s="40">
        <v>28703</v>
      </c>
      <c r="L118" s="54" t="str">
        <f t="shared" si="20"/>
        <v>.</v>
      </c>
      <c r="M118" s="58">
        <f t="shared" si="21"/>
        <v>0</v>
      </c>
      <c r="N118" s="124">
        <f t="shared" si="22"/>
        <v>128333.33333333311</v>
      </c>
      <c r="O118" s="120">
        <f t="shared" si="23"/>
        <v>1167.3410958904087</v>
      </c>
      <c r="P118" s="42"/>
      <c r="Q118" s="141">
        <f t="shared" si="26"/>
        <v>129500.67442922352</v>
      </c>
      <c r="R118" s="120">
        <f t="shared" si="28"/>
        <v>1666.6666666666667</v>
      </c>
      <c r="S118" s="142">
        <f t="shared" si="29"/>
        <v>1167.3410958904087</v>
      </c>
      <c r="T118" s="120">
        <f t="shared" si="30"/>
        <v>2834.0077625570757</v>
      </c>
      <c r="U118" s="120">
        <f t="shared" si="27"/>
        <v>126666.66666666645</v>
      </c>
      <c r="W118" s="125">
        <f t="shared" si="24"/>
        <v>104</v>
      </c>
    </row>
    <row r="119" spans="2:23" x14ac:dyDescent="0.25">
      <c r="B119" s="47"/>
      <c r="C119" s="51">
        <v>111</v>
      </c>
      <c r="D119" s="51">
        <v>30</v>
      </c>
      <c r="E119" s="51"/>
      <c r="F119" s="53">
        <v>9.18</v>
      </c>
      <c r="G119" s="44">
        <f t="shared" si="19"/>
        <v>10.879999999999999</v>
      </c>
      <c r="J119" s="39">
        <f t="shared" si="25"/>
        <v>0</v>
      </c>
      <c r="K119" s="40">
        <v>28734</v>
      </c>
      <c r="L119" s="54" t="str">
        <f t="shared" si="20"/>
        <v>.</v>
      </c>
      <c r="M119" s="58">
        <f t="shared" si="21"/>
        <v>0</v>
      </c>
      <c r="N119" s="124">
        <f t="shared" si="22"/>
        <v>126666.66666666645</v>
      </c>
      <c r="O119" s="120">
        <f t="shared" si="23"/>
        <v>1132.7123287671213</v>
      </c>
      <c r="P119" s="42"/>
      <c r="Q119" s="141">
        <f t="shared" si="26"/>
        <v>127799.37899543358</v>
      </c>
      <c r="R119" s="120">
        <f t="shared" si="28"/>
        <v>1666.6666666666667</v>
      </c>
      <c r="S119" s="142">
        <f t="shared" si="29"/>
        <v>1132.7123287671213</v>
      </c>
      <c r="T119" s="120">
        <f t="shared" si="30"/>
        <v>2799.3789954337881</v>
      </c>
      <c r="U119" s="120">
        <f t="shared" si="27"/>
        <v>124999.9999999998</v>
      </c>
      <c r="W119" s="125">
        <f t="shared" si="24"/>
        <v>105</v>
      </c>
    </row>
    <row r="120" spans="2:23" x14ac:dyDescent="0.25">
      <c r="B120" s="47"/>
      <c r="C120" s="47">
        <v>112</v>
      </c>
      <c r="D120" s="51">
        <v>31</v>
      </c>
      <c r="E120" s="51"/>
      <c r="F120" s="53">
        <v>9.4</v>
      </c>
      <c r="G120" s="44">
        <f t="shared" si="19"/>
        <v>11.1</v>
      </c>
      <c r="J120" s="39">
        <f t="shared" si="25"/>
        <v>0</v>
      </c>
      <c r="K120" s="40">
        <v>28764</v>
      </c>
      <c r="L120" s="54" t="str">
        <f t="shared" si="20"/>
        <v>.</v>
      </c>
      <c r="M120" s="58">
        <f t="shared" si="21"/>
        <v>0</v>
      </c>
      <c r="N120" s="124">
        <f t="shared" si="22"/>
        <v>124999.9999999998</v>
      </c>
      <c r="O120" s="120">
        <f t="shared" si="23"/>
        <v>1178.4246575342445</v>
      </c>
      <c r="P120" s="42"/>
      <c r="Q120" s="141">
        <f t="shared" si="26"/>
        <v>126178.42465753404</v>
      </c>
      <c r="R120" s="120">
        <f t="shared" si="28"/>
        <v>1666.6666666666667</v>
      </c>
      <c r="S120" s="142">
        <f t="shared" si="29"/>
        <v>1178.4246575342445</v>
      </c>
      <c r="T120" s="120">
        <f t="shared" si="30"/>
        <v>2845.091324200911</v>
      </c>
      <c r="U120" s="120">
        <f t="shared" si="27"/>
        <v>123333.33333333312</v>
      </c>
      <c r="W120" s="125">
        <f t="shared" si="24"/>
        <v>106</v>
      </c>
    </row>
    <row r="121" spans="2:23" x14ac:dyDescent="0.25">
      <c r="B121" s="47"/>
      <c r="C121" s="51">
        <v>113</v>
      </c>
      <c r="D121" s="51">
        <v>30</v>
      </c>
      <c r="E121" s="51"/>
      <c r="F121" s="53">
        <v>7.97</v>
      </c>
      <c r="G121" s="44">
        <f t="shared" si="19"/>
        <v>9.67</v>
      </c>
      <c r="J121" s="39">
        <f t="shared" si="25"/>
        <v>0</v>
      </c>
      <c r="K121" s="40">
        <v>28795</v>
      </c>
      <c r="L121" s="54" t="str">
        <f t="shared" si="20"/>
        <v>.</v>
      </c>
      <c r="M121" s="58">
        <f t="shared" si="21"/>
        <v>0</v>
      </c>
      <c r="N121" s="124">
        <f t="shared" si="22"/>
        <v>123333.33333333312</v>
      </c>
      <c r="O121" s="120">
        <f t="shared" si="23"/>
        <v>980.24657534246421</v>
      </c>
      <c r="P121" s="42"/>
      <c r="Q121" s="141">
        <f t="shared" si="26"/>
        <v>124313.57990867559</v>
      </c>
      <c r="R121" s="120">
        <f t="shared" si="28"/>
        <v>1666.6666666666667</v>
      </c>
      <c r="S121" s="142">
        <f t="shared" si="29"/>
        <v>980.24657534246421</v>
      </c>
      <c r="T121" s="120">
        <f t="shared" si="30"/>
        <v>2646.913242009131</v>
      </c>
      <c r="U121" s="120">
        <f t="shared" si="27"/>
        <v>121666.66666666645</v>
      </c>
      <c r="W121" s="125">
        <f t="shared" si="24"/>
        <v>107</v>
      </c>
    </row>
    <row r="122" spans="2:23" x14ac:dyDescent="0.25">
      <c r="B122" s="47"/>
      <c r="C122" s="51">
        <v>114</v>
      </c>
      <c r="D122" s="51">
        <v>31</v>
      </c>
      <c r="E122" s="51"/>
      <c r="F122" s="53">
        <v>8.32</v>
      </c>
      <c r="G122" s="44">
        <f t="shared" si="19"/>
        <v>10.02</v>
      </c>
      <c r="I122" s="96">
        <f>SUM(G111:G122)/12</f>
        <v>10.336666666666664</v>
      </c>
      <c r="J122" s="39">
        <f t="shared" si="25"/>
        <v>0</v>
      </c>
      <c r="K122" s="40">
        <v>28825</v>
      </c>
      <c r="L122" s="54" t="str">
        <f t="shared" si="20"/>
        <v>.</v>
      </c>
      <c r="M122" s="58">
        <f t="shared" si="21"/>
        <v>0</v>
      </c>
      <c r="N122" s="124">
        <f t="shared" si="22"/>
        <v>121666.66666666645</v>
      </c>
      <c r="O122" s="120">
        <f t="shared" si="23"/>
        <v>1035.3999999999983</v>
      </c>
      <c r="P122" s="42"/>
      <c r="Q122" s="141">
        <f t="shared" si="26"/>
        <v>122702.06666666645</v>
      </c>
      <c r="R122" s="120">
        <f t="shared" si="28"/>
        <v>1666.6666666666667</v>
      </c>
      <c r="S122" s="142">
        <f t="shared" si="29"/>
        <v>1035.3999999999983</v>
      </c>
      <c r="T122" s="120">
        <f t="shared" si="30"/>
        <v>2702.0666666666648</v>
      </c>
      <c r="U122" s="120">
        <f t="shared" si="27"/>
        <v>119999.99999999978</v>
      </c>
      <c r="W122" s="125">
        <f t="shared" si="24"/>
        <v>108</v>
      </c>
    </row>
    <row r="123" spans="2:23" x14ac:dyDescent="0.25">
      <c r="B123" s="47"/>
      <c r="C123" s="47">
        <v>115</v>
      </c>
      <c r="D123" s="51">
        <v>31</v>
      </c>
      <c r="E123" s="51"/>
      <c r="F123" s="53">
        <v>8.18</v>
      </c>
      <c r="G123" s="44">
        <f t="shared" si="19"/>
        <v>9.879999999999999</v>
      </c>
      <c r="H123" s="39">
        <f>H111+1</f>
        <v>1979</v>
      </c>
      <c r="J123" s="39">
        <f t="shared" si="25"/>
        <v>0</v>
      </c>
      <c r="K123" s="40">
        <v>28856</v>
      </c>
      <c r="L123" s="54" t="str">
        <f t="shared" si="20"/>
        <v>.</v>
      </c>
      <c r="M123" s="58">
        <f t="shared" si="21"/>
        <v>0</v>
      </c>
      <c r="N123" s="124">
        <f t="shared" si="22"/>
        <v>119999.99999999978</v>
      </c>
      <c r="O123" s="120">
        <f t="shared" si="23"/>
        <v>1006.9479452054774</v>
      </c>
      <c r="P123" s="42"/>
      <c r="Q123" s="141">
        <f t="shared" si="26"/>
        <v>121006.94794520526</v>
      </c>
      <c r="R123" s="120">
        <f t="shared" si="28"/>
        <v>1666.6666666666667</v>
      </c>
      <c r="S123" s="142">
        <f t="shared" si="29"/>
        <v>1006.9479452054774</v>
      </c>
      <c r="T123" s="120">
        <f t="shared" si="30"/>
        <v>2673.614611872144</v>
      </c>
      <c r="U123" s="120">
        <f t="shared" si="27"/>
        <v>118333.33333333312</v>
      </c>
      <c r="W123" s="125">
        <f t="shared" si="24"/>
        <v>109</v>
      </c>
    </row>
    <row r="124" spans="2:23" x14ac:dyDescent="0.25">
      <c r="B124" s="47"/>
      <c r="C124" s="51">
        <v>116</v>
      </c>
      <c r="D124" s="51">
        <v>28.25</v>
      </c>
      <c r="E124" s="51"/>
      <c r="F124" s="53">
        <v>7.83</v>
      </c>
      <c r="G124" s="44">
        <f t="shared" si="19"/>
        <v>9.5299999999999994</v>
      </c>
      <c r="J124" s="39">
        <f t="shared" si="25"/>
        <v>0</v>
      </c>
      <c r="K124" s="40">
        <v>28887</v>
      </c>
      <c r="L124" s="54" t="str">
        <f t="shared" si="20"/>
        <v>.</v>
      </c>
      <c r="M124" s="58">
        <f t="shared" si="21"/>
        <v>0</v>
      </c>
      <c r="N124" s="124">
        <f t="shared" si="22"/>
        <v>118333.33333333312</v>
      </c>
      <c r="O124" s="120">
        <f t="shared" si="23"/>
        <v>872.82180365296654</v>
      </c>
      <c r="P124" s="42"/>
      <c r="Q124" s="141">
        <f t="shared" si="26"/>
        <v>119206.1551369861</v>
      </c>
      <c r="R124" s="120">
        <f t="shared" si="28"/>
        <v>1666.6666666666667</v>
      </c>
      <c r="S124" s="142">
        <f t="shared" si="29"/>
        <v>872.82180365296654</v>
      </c>
      <c r="T124" s="120">
        <f t="shared" si="30"/>
        <v>2539.4884703196331</v>
      </c>
      <c r="U124" s="120">
        <f t="shared" si="27"/>
        <v>116666.66666666647</v>
      </c>
      <c r="W124" s="125">
        <f t="shared" si="24"/>
        <v>110</v>
      </c>
    </row>
    <row r="125" spans="2:23" x14ac:dyDescent="0.25">
      <c r="B125" s="47"/>
      <c r="C125" s="51">
        <v>117</v>
      </c>
      <c r="D125" s="51">
        <v>31</v>
      </c>
      <c r="E125" s="51"/>
      <c r="F125" s="53">
        <v>8.18</v>
      </c>
      <c r="G125" s="44">
        <f t="shared" si="19"/>
        <v>9.879999999999999</v>
      </c>
      <c r="J125" s="39">
        <f t="shared" si="25"/>
        <v>0</v>
      </c>
      <c r="K125" s="40">
        <v>28915</v>
      </c>
      <c r="L125" s="54" t="str">
        <f t="shared" si="20"/>
        <v>.</v>
      </c>
      <c r="M125" s="58">
        <f t="shared" si="21"/>
        <v>0</v>
      </c>
      <c r="N125" s="124">
        <f t="shared" si="22"/>
        <v>116666.66666666647</v>
      </c>
      <c r="O125" s="120">
        <f t="shared" si="23"/>
        <v>978.97716894976986</v>
      </c>
      <c r="P125" s="42"/>
      <c r="Q125" s="141">
        <f t="shared" si="26"/>
        <v>117645.64383561624</v>
      </c>
      <c r="R125" s="120">
        <f t="shared" si="28"/>
        <v>1666.6666666666667</v>
      </c>
      <c r="S125" s="142">
        <f t="shared" si="29"/>
        <v>978.97716894976986</v>
      </c>
      <c r="T125" s="120">
        <f t="shared" si="30"/>
        <v>2645.6438356164367</v>
      </c>
      <c r="U125" s="120">
        <f t="shared" si="27"/>
        <v>114999.9999999998</v>
      </c>
      <c r="W125" s="125">
        <f t="shared" si="24"/>
        <v>111</v>
      </c>
    </row>
    <row r="126" spans="2:23" x14ac:dyDescent="0.25">
      <c r="B126" s="47"/>
      <c r="C126" s="47">
        <v>118</v>
      </c>
      <c r="D126" s="51">
        <v>30</v>
      </c>
      <c r="E126" s="51"/>
      <c r="F126" s="53">
        <v>8.61</v>
      </c>
      <c r="G126" s="44">
        <f t="shared" si="19"/>
        <v>10.309999999999999</v>
      </c>
      <c r="J126" s="39">
        <f t="shared" si="25"/>
        <v>0</v>
      </c>
      <c r="K126" s="40">
        <v>28946</v>
      </c>
      <c r="L126" s="54" t="str">
        <f t="shared" si="20"/>
        <v>.</v>
      </c>
      <c r="M126" s="58">
        <f t="shared" si="21"/>
        <v>0</v>
      </c>
      <c r="N126" s="124">
        <f t="shared" si="22"/>
        <v>114999.9999999998</v>
      </c>
      <c r="O126" s="120">
        <f t="shared" si="23"/>
        <v>974.50684931506646</v>
      </c>
      <c r="P126" s="42"/>
      <c r="Q126" s="141">
        <f t="shared" si="26"/>
        <v>115974.50684931486</v>
      </c>
      <c r="R126" s="120">
        <f t="shared" si="28"/>
        <v>1666.6666666666667</v>
      </c>
      <c r="S126" s="142">
        <f t="shared" si="29"/>
        <v>974.50684931506646</v>
      </c>
      <c r="T126" s="120">
        <f t="shared" si="30"/>
        <v>2641.1735159817331</v>
      </c>
      <c r="U126" s="120">
        <f t="shared" si="27"/>
        <v>113333.33333333312</v>
      </c>
      <c r="W126" s="125">
        <f t="shared" si="24"/>
        <v>112</v>
      </c>
    </row>
    <row r="127" spans="2:23" x14ac:dyDescent="0.25">
      <c r="B127" s="47"/>
      <c r="C127" s="51">
        <v>119</v>
      </c>
      <c r="D127" s="51">
        <v>31</v>
      </c>
      <c r="E127" s="51"/>
      <c r="F127" s="53">
        <v>9.4499999999999993</v>
      </c>
      <c r="G127" s="44">
        <f t="shared" si="19"/>
        <v>11.149999999999999</v>
      </c>
      <c r="J127" s="39">
        <f t="shared" si="25"/>
        <v>0</v>
      </c>
      <c r="K127" s="40">
        <v>28976</v>
      </c>
      <c r="L127" s="54" t="str">
        <f t="shared" si="20"/>
        <v>.</v>
      </c>
      <c r="M127" s="58">
        <f t="shared" si="21"/>
        <v>0</v>
      </c>
      <c r="N127" s="124">
        <f t="shared" si="22"/>
        <v>113333.33333333312</v>
      </c>
      <c r="O127" s="120">
        <f t="shared" si="23"/>
        <v>1073.2511415525094</v>
      </c>
      <c r="P127" s="42"/>
      <c r="Q127" s="141">
        <f t="shared" si="26"/>
        <v>114406.58447488563</v>
      </c>
      <c r="R127" s="120">
        <f t="shared" si="28"/>
        <v>1666.6666666666667</v>
      </c>
      <c r="S127" s="142">
        <f t="shared" si="29"/>
        <v>1073.2511415525094</v>
      </c>
      <c r="T127" s="120">
        <f t="shared" si="30"/>
        <v>2739.9178082191761</v>
      </c>
      <c r="U127" s="120">
        <f t="shared" si="27"/>
        <v>111666.66666666645</v>
      </c>
      <c r="W127" s="125">
        <f t="shared" si="24"/>
        <v>113</v>
      </c>
    </row>
    <row r="128" spans="2:23" x14ac:dyDescent="0.25">
      <c r="B128" s="47"/>
      <c r="C128" s="51">
        <v>120</v>
      </c>
      <c r="D128" s="51">
        <v>30</v>
      </c>
      <c r="E128" s="51"/>
      <c r="F128" s="53">
        <v>8.7100000000000009</v>
      </c>
      <c r="G128" s="44">
        <f t="shared" si="19"/>
        <v>10.41</v>
      </c>
      <c r="J128" s="39">
        <f t="shared" si="25"/>
        <v>0</v>
      </c>
      <c r="K128" s="40">
        <v>29007</v>
      </c>
      <c r="L128" s="54" t="str">
        <f t="shared" si="20"/>
        <v>.</v>
      </c>
      <c r="M128" s="58">
        <f t="shared" si="21"/>
        <v>0</v>
      </c>
      <c r="N128" s="124">
        <f t="shared" si="22"/>
        <v>111666.66666666645</v>
      </c>
      <c r="O128" s="120">
        <f t="shared" si="23"/>
        <v>955.43835616438173</v>
      </c>
      <c r="P128" s="115">
        <f>SUM(O117:O128)</f>
        <v>12516.487100456598</v>
      </c>
      <c r="Q128" s="141">
        <f t="shared" si="26"/>
        <v>112622.10502283083</v>
      </c>
      <c r="R128" s="120">
        <f t="shared" si="28"/>
        <v>1666.6666666666667</v>
      </c>
      <c r="S128" s="142">
        <f t="shared" si="29"/>
        <v>955.43835616438173</v>
      </c>
      <c r="T128" s="120">
        <f t="shared" si="30"/>
        <v>2622.1050228310487</v>
      </c>
      <c r="U128" s="120">
        <f t="shared" si="27"/>
        <v>109999.99999999978</v>
      </c>
      <c r="W128" s="125">
        <f t="shared" si="24"/>
        <v>114</v>
      </c>
    </row>
    <row r="129" spans="2:23" x14ac:dyDescent="0.25">
      <c r="B129" s="47">
        <f>B117+1</f>
        <v>11</v>
      </c>
      <c r="C129" s="47">
        <v>121</v>
      </c>
      <c r="D129" s="51">
        <v>31</v>
      </c>
      <c r="E129" s="51"/>
      <c r="F129" s="53">
        <v>10.06</v>
      </c>
      <c r="G129" s="44">
        <f t="shared" si="19"/>
        <v>11.76</v>
      </c>
      <c r="J129" s="39">
        <f t="shared" si="25"/>
        <v>0</v>
      </c>
      <c r="K129" s="40">
        <v>29037</v>
      </c>
      <c r="L129" s="54" t="str">
        <f t="shared" si="20"/>
        <v>.</v>
      </c>
      <c r="M129" s="58">
        <f t="shared" si="21"/>
        <v>0</v>
      </c>
      <c r="N129" s="124">
        <f t="shared" si="22"/>
        <v>109999.99999999978</v>
      </c>
      <c r="O129" s="120">
        <f t="shared" si="23"/>
        <v>1098.6739726027376</v>
      </c>
      <c r="P129" s="42"/>
      <c r="Q129" s="141">
        <f t="shared" si="26"/>
        <v>111098.67397260253</v>
      </c>
      <c r="R129" s="120">
        <f t="shared" si="28"/>
        <v>1666.6666666666667</v>
      </c>
      <c r="S129" s="142">
        <f t="shared" si="29"/>
        <v>1098.6739726027376</v>
      </c>
      <c r="T129" s="120">
        <f t="shared" si="30"/>
        <v>2765.3406392694042</v>
      </c>
      <c r="U129" s="120">
        <f t="shared" si="27"/>
        <v>108333.33333333312</v>
      </c>
      <c r="W129" s="125">
        <f t="shared" si="24"/>
        <v>115</v>
      </c>
    </row>
    <row r="130" spans="2:23" x14ac:dyDescent="0.25">
      <c r="B130" s="47"/>
      <c r="C130" s="51">
        <v>122</v>
      </c>
      <c r="D130" s="51">
        <v>31</v>
      </c>
      <c r="E130" s="51"/>
      <c r="F130" s="53">
        <v>10.63</v>
      </c>
      <c r="G130" s="44">
        <f t="shared" si="19"/>
        <v>12.33</v>
      </c>
      <c r="J130" s="39">
        <f t="shared" si="25"/>
        <v>0</v>
      </c>
      <c r="K130" s="40">
        <v>29068</v>
      </c>
      <c r="L130" s="54" t="str">
        <f t="shared" si="20"/>
        <v>.</v>
      </c>
      <c r="M130" s="58">
        <f t="shared" si="21"/>
        <v>0</v>
      </c>
      <c r="N130" s="124">
        <f t="shared" si="22"/>
        <v>108333.33333333312</v>
      </c>
      <c r="O130" s="120">
        <f t="shared" si="23"/>
        <v>1134.4726027397239</v>
      </c>
      <c r="P130" s="42"/>
      <c r="Q130" s="141">
        <f t="shared" si="26"/>
        <v>109467.80593607285</v>
      </c>
      <c r="R130" s="120">
        <f t="shared" si="28"/>
        <v>1666.6666666666667</v>
      </c>
      <c r="S130" s="142">
        <f t="shared" si="29"/>
        <v>1134.4726027397239</v>
      </c>
      <c r="T130" s="120">
        <f t="shared" si="30"/>
        <v>2801.1392694063907</v>
      </c>
      <c r="U130" s="120">
        <f t="shared" si="27"/>
        <v>106666.66666666645</v>
      </c>
      <c r="W130" s="125">
        <f t="shared" si="24"/>
        <v>116</v>
      </c>
    </row>
    <row r="131" spans="2:23" x14ac:dyDescent="0.25">
      <c r="B131" s="47"/>
      <c r="C131" s="51">
        <v>123</v>
      </c>
      <c r="D131" s="51">
        <v>30</v>
      </c>
      <c r="E131" s="51"/>
      <c r="F131" s="53">
        <v>9.41</v>
      </c>
      <c r="G131" s="44">
        <f t="shared" si="19"/>
        <v>11.11</v>
      </c>
      <c r="J131" s="39">
        <f t="shared" si="25"/>
        <v>0</v>
      </c>
      <c r="K131" s="40">
        <v>29099</v>
      </c>
      <c r="L131" s="54" t="str">
        <f t="shared" si="20"/>
        <v>.</v>
      </c>
      <c r="M131" s="58">
        <f t="shared" si="21"/>
        <v>0</v>
      </c>
      <c r="N131" s="124">
        <f t="shared" si="22"/>
        <v>106666.66666666645</v>
      </c>
      <c r="O131" s="120">
        <f t="shared" si="23"/>
        <v>974.02739726027198</v>
      </c>
      <c r="P131" s="42"/>
      <c r="Q131" s="141">
        <f t="shared" si="26"/>
        <v>107640.69406392673</v>
      </c>
      <c r="R131" s="120">
        <f t="shared" si="28"/>
        <v>1666.6666666666667</v>
      </c>
      <c r="S131" s="142">
        <f t="shared" si="29"/>
        <v>974.02739726027198</v>
      </c>
      <c r="T131" s="120">
        <f t="shared" si="30"/>
        <v>2640.6940639269387</v>
      </c>
      <c r="U131" s="120">
        <f t="shared" si="27"/>
        <v>104999.99999999978</v>
      </c>
      <c r="W131" s="125">
        <f t="shared" si="24"/>
        <v>117</v>
      </c>
    </row>
    <row r="132" spans="2:23" x14ac:dyDescent="0.25">
      <c r="B132" s="47"/>
      <c r="C132" s="47">
        <v>124</v>
      </c>
      <c r="D132" s="51">
        <v>31</v>
      </c>
      <c r="E132" s="51"/>
      <c r="F132" s="53">
        <v>9.0500000000000007</v>
      </c>
      <c r="G132" s="44">
        <f t="shared" si="19"/>
        <v>10.75</v>
      </c>
      <c r="J132" s="39">
        <f t="shared" si="25"/>
        <v>0</v>
      </c>
      <c r="K132" s="40">
        <v>29129</v>
      </c>
      <c r="L132" s="54" t="str">
        <f t="shared" si="20"/>
        <v>.</v>
      </c>
      <c r="M132" s="58">
        <f t="shared" si="21"/>
        <v>0</v>
      </c>
      <c r="N132" s="124">
        <f t="shared" si="22"/>
        <v>104999.99999999978</v>
      </c>
      <c r="O132" s="120">
        <f t="shared" si="23"/>
        <v>958.66438356164178</v>
      </c>
      <c r="P132" s="42"/>
      <c r="Q132" s="141">
        <f t="shared" si="26"/>
        <v>105958.66438356142</v>
      </c>
      <c r="R132" s="120">
        <f t="shared" si="28"/>
        <v>1666.6666666666667</v>
      </c>
      <c r="S132" s="142">
        <f t="shared" si="29"/>
        <v>958.66438356164178</v>
      </c>
      <c r="T132" s="120">
        <f t="shared" si="30"/>
        <v>2625.3310502283084</v>
      </c>
      <c r="U132" s="120">
        <f t="shared" si="27"/>
        <v>103333.33333333311</v>
      </c>
      <c r="W132" s="125">
        <f t="shared" si="24"/>
        <v>118</v>
      </c>
    </row>
    <row r="133" spans="2:23" x14ac:dyDescent="0.25">
      <c r="B133" s="47"/>
      <c r="C133" s="51">
        <v>125</v>
      </c>
      <c r="D133" s="51">
        <v>30</v>
      </c>
      <c r="E133" s="51"/>
      <c r="F133" s="53">
        <v>8.99</v>
      </c>
      <c r="G133" s="44">
        <f t="shared" si="19"/>
        <v>10.69</v>
      </c>
      <c r="J133" s="39">
        <f t="shared" si="25"/>
        <v>0</v>
      </c>
      <c r="K133" s="40">
        <v>29160</v>
      </c>
      <c r="L133" s="54" t="str">
        <f t="shared" si="20"/>
        <v>.</v>
      </c>
      <c r="M133" s="58">
        <f t="shared" si="21"/>
        <v>0</v>
      </c>
      <c r="N133" s="124">
        <f t="shared" si="22"/>
        <v>103333.33333333311</v>
      </c>
      <c r="O133" s="120">
        <f t="shared" si="23"/>
        <v>907.9178082191761</v>
      </c>
      <c r="P133" s="42"/>
      <c r="Q133" s="141">
        <f t="shared" si="26"/>
        <v>104241.25114155229</v>
      </c>
      <c r="R133" s="120">
        <f t="shared" si="28"/>
        <v>1666.6666666666667</v>
      </c>
      <c r="S133" s="142">
        <f t="shared" si="29"/>
        <v>907.9178082191761</v>
      </c>
      <c r="T133" s="120">
        <f t="shared" si="30"/>
        <v>2574.5844748858426</v>
      </c>
      <c r="U133" s="120">
        <f t="shared" si="27"/>
        <v>101666.66666666645</v>
      </c>
      <c r="W133" s="125">
        <f t="shared" si="24"/>
        <v>119</v>
      </c>
    </row>
    <row r="134" spans="2:23" x14ac:dyDescent="0.25">
      <c r="B134" s="47"/>
      <c r="C134" s="51">
        <v>126</v>
      </c>
      <c r="D134" s="51">
        <v>31</v>
      </c>
      <c r="E134" s="51"/>
      <c r="F134" s="53">
        <v>9.5</v>
      </c>
      <c r="G134" s="44">
        <f t="shared" si="19"/>
        <v>11.2</v>
      </c>
      <c r="I134" s="96">
        <f>SUM(G123:G134)/12</f>
        <v>10.75</v>
      </c>
      <c r="J134" s="39">
        <f t="shared" si="25"/>
        <v>0</v>
      </c>
      <c r="K134" s="40">
        <v>29190</v>
      </c>
      <c r="L134" s="54" t="str">
        <f t="shared" si="20"/>
        <v>.</v>
      </c>
      <c r="M134" s="58">
        <f t="shared" si="21"/>
        <v>0</v>
      </c>
      <c r="N134" s="124">
        <f t="shared" si="22"/>
        <v>101666.66666666645</v>
      </c>
      <c r="O134" s="120">
        <f t="shared" si="23"/>
        <v>967.08675799086552</v>
      </c>
      <c r="P134" s="42"/>
      <c r="Q134" s="141">
        <f t="shared" si="26"/>
        <v>102633.75342465732</v>
      </c>
      <c r="R134" s="120">
        <f t="shared" si="28"/>
        <v>1666.6666666666667</v>
      </c>
      <c r="S134" s="142">
        <f t="shared" si="29"/>
        <v>967.08675799086552</v>
      </c>
      <c r="T134" s="120">
        <f t="shared" si="30"/>
        <v>2633.7534246575324</v>
      </c>
      <c r="U134" s="120">
        <f t="shared" si="27"/>
        <v>99999.999999999782</v>
      </c>
      <c r="W134" s="125">
        <f t="shared" si="24"/>
        <v>120</v>
      </c>
    </row>
    <row r="135" spans="2:23" x14ac:dyDescent="0.25">
      <c r="B135" s="47"/>
      <c r="C135" s="47">
        <v>127</v>
      </c>
      <c r="D135" s="51">
        <v>31</v>
      </c>
      <c r="E135" s="51"/>
      <c r="F135" s="53">
        <v>9.24</v>
      </c>
      <c r="G135" s="44">
        <f t="shared" si="19"/>
        <v>10.94</v>
      </c>
      <c r="H135" s="39">
        <f>H123+1</f>
        <v>1980</v>
      </c>
      <c r="J135" s="39">
        <f t="shared" si="25"/>
        <v>0</v>
      </c>
      <c r="K135" s="40">
        <v>29221</v>
      </c>
      <c r="L135" s="54" t="str">
        <f t="shared" si="20"/>
        <v>.</v>
      </c>
      <c r="M135" s="58">
        <f t="shared" si="21"/>
        <v>0</v>
      </c>
      <c r="N135" s="124">
        <f t="shared" si="22"/>
        <v>99999.999999999782</v>
      </c>
      <c r="O135" s="120">
        <f t="shared" si="23"/>
        <v>929.15068493150488</v>
      </c>
      <c r="P135" s="42"/>
      <c r="Q135" s="141">
        <f t="shared" si="26"/>
        <v>100929.15068493129</v>
      </c>
      <c r="R135" s="120">
        <f t="shared" si="28"/>
        <v>1666.6666666666667</v>
      </c>
      <c r="S135" s="142">
        <f t="shared" si="29"/>
        <v>929.15068493150488</v>
      </c>
      <c r="T135" s="120">
        <f t="shared" si="30"/>
        <v>2595.8173515981716</v>
      </c>
      <c r="U135" s="120">
        <f t="shared" si="27"/>
        <v>98333.33333333311</v>
      </c>
      <c r="W135" s="125">
        <f t="shared" si="24"/>
        <v>121</v>
      </c>
    </row>
    <row r="136" spans="2:23" x14ac:dyDescent="0.25">
      <c r="B136" s="47"/>
      <c r="C136" s="51">
        <v>128</v>
      </c>
      <c r="D136" s="51">
        <v>28.25</v>
      </c>
      <c r="E136" s="51"/>
      <c r="F136" s="53">
        <v>8.86</v>
      </c>
      <c r="G136" s="44">
        <f t="shared" si="19"/>
        <v>10.559999999999999</v>
      </c>
      <c r="J136" s="39">
        <f t="shared" si="25"/>
        <v>0</v>
      </c>
      <c r="K136" s="40">
        <v>29252</v>
      </c>
      <c r="L136" s="54" t="str">
        <f t="shared" si="20"/>
        <v>.</v>
      </c>
      <c r="M136" s="58">
        <f t="shared" si="21"/>
        <v>0</v>
      </c>
      <c r="N136" s="124">
        <f t="shared" si="22"/>
        <v>98333.33333333311</v>
      </c>
      <c r="O136" s="120">
        <f t="shared" si="23"/>
        <v>803.69315068492961</v>
      </c>
      <c r="P136" s="42"/>
      <c r="Q136" s="141">
        <f t="shared" si="26"/>
        <v>99137.026484018046</v>
      </c>
      <c r="R136" s="120">
        <f t="shared" si="28"/>
        <v>1666.6666666666667</v>
      </c>
      <c r="S136" s="142">
        <f t="shared" si="29"/>
        <v>803.69315068492961</v>
      </c>
      <c r="T136" s="120">
        <f t="shared" si="30"/>
        <v>2470.3598173515966</v>
      </c>
      <c r="U136" s="120">
        <f t="shared" si="27"/>
        <v>96666.666666666453</v>
      </c>
      <c r="W136" s="125">
        <f t="shared" si="24"/>
        <v>122</v>
      </c>
    </row>
    <row r="137" spans="2:23" x14ac:dyDescent="0.25">
      <c r="B137" s="47"/>
      <c r="C137" s="51">
        <v>129</v>
      </c>
      <c r="D137" s="51">
        <v>31</v>
      </c>
      <c r="E137" s="51"/>
      <c r="F137" s="53">
        <v>10.41</v>
      </c>
      <c r="G137" s="44">
        <f t="shared" ref="G137:G200" si="31">F137+$G$4</f>
        <v>12.11</v>
      </c>
      <c r="J137" s="39">
        <f t="shared" si="25"/>
        <v>0</v>
      </c>
      <c r="K137" s="40">
        <v>29281</v>
      </c>
      <c r="L137" s="54" t="str">
        <f t="shared" ref="L137:L200" si="32">IF(J137=1,K137,".")</f>
        <v>.</v>
      </c>
      <c r="M137" s="58">
        <f t="shared" ref="M137:M200" si="33">IF(J137=1,$F$2,0)</f>
        <v>0</v>
      </c>
      <c r="N137" s="124">
        <f t="shared" ref="N137:N200" si="34">IF(U136&gt;0,U136,0)</f>
        <v>96666.666666666453</v>
      </c>
      <c r="O137" s="120">
        <f t="shared" ref="O137:O200" si="35">IF(M137+N137&gt;0,(M137+N137)*G137/100/365*D137,0)</f>
        <v>994.23652968036288</v>
      </c>
      <c r="P137" s="42"/>
      <c r="Q137" s="141">
        <f t="shared" si="26"/>
        <v>97660.903196346815</v>
      </c>
      <c r="R137" s="120">
        <f t="shared" si="28"/>
        <v>1666.6666666666667</v>
      </c>
      <c r="S137" s="142">
        <f t="shared" si="29"/>
        <v>994.23652968036288</v>
      </c>
      <c r="T137" s="120">
        <f t="shared" si="30"/>
        <v>2660.9031963470297</v>
      </c>
      <c r="U137" s="120">
        <f t="shared" si="27"/>
        <v>94999.999999999782</v>
      </c>
      <c r="W137" s="125">
        <f t="shared" ref="W137:W193" si="36">IF(T137&gt;0,W136+1,0)</f>
        <v>123</v>
      </c>
    </row>
    <row r="138" spans="2:23" x14ac:dyDescent="0.25">
      <c r="B138" s="47"/>
      <c r="C138" s="47">
        <v>130</v>
      </c>
      <c r="D138" s="51">
        <v>30</v>
      </c>
      <c r="E138" s="51"/>
      <c r="F138" s="53">
        <v>10.68</v>
      </c>
      <c r="G138" s="44">
        <f t="shared" si="31"/>
        <v>12.379999999999999</v>
      </c>
      <c r="J138" s="39">
        <f t="shared" si="25"/>
        <v>0</v>
      </c>
      <c r="K138" s="40">
        <v>29312</v>
      </c>
      <c r="L138" s="54" t="str">
        <f t="shared" si="32"/>
        <v>.</v>
      </c>
      <c r="M138" s="58">
        <f t="shared" si="33"/>
        <v>0</v>
      </c>
      <c r="N138" s="124">
        <f t="shared" si="34"/>
        <v>94999.999999999782</v>
      </c>
      <c r="O138" s="120">
        <f t="shared" si="35"/>
        <v>966.65753424657305</v>
      </c>
      <c r="P138" s="42"/>
      <c r="Q138" s="141">
        <f t="shared" si="26"/>
        <v>95966.657534246362</v>
      </c>
      <c r="R138" s="120">
        <f t="shared" si="28"/>
        <v>1666.6666666666667</v>
      </c>
      <c r="S138" s="142">
        <f t="shared" si="29"/>
        <v>966.65753424657305</v>
      </c>
      <c r="T138" s="120">
        <f t="shared" si="30"/>
        <v>2633.32420091324</v>
      </c>
      <c r="U138" s="120">
        <f t="shared" si="27"/>
        <v>93333.333333333125</v>
      </c>
      <c r="W138" s="125">
        <f t="shared" si="36"/>
        <v>124</v>
      </c>
    </row>
    <row r="139" spans="2:23" x14ac:dyDescent="0.25">
      <c r="B139" s="47"/>
      <c r="C139" s="51">
        <v>131</v>
      </c>
      <c r="D139" s="51">
        <v>31</v>
      </c>
      <c r="E139" s="51"/>
      <c r="F139" s="53">
        <v>13.72</v>
      </c>
      <c r="G139" s="44">
        <f t="shared" si="31"/>
        <v>15.42</v>
      </c>
      <c r="J139" s="39">
        <f t="shared" si="25"/>
        <v>0</v>
      </c>
      <c r="K139" s="40">
        <v>29342</v>
      </c>
      <c r="L139" s="54" t="str">
        <f t="shared" si="32"/>
        <v>.</v>
      </c>
      <c r="M139" s="58">
        <f t="shared" si="33"/>
        <v>0</v>
      </c>
      <c r="N139" s="124">
        <f t="shared" si="34"/>
        <v>93333.333333333125</v>
      </c>
      <c r="O139" s="120">
        <f t="shared" si="35"/>
        <v>1222.3342465753396</v>
      </c>
      <c r="P139" s="42"/>
      <c r="Q139" s="141">
        <f t="shared" si="26"/>
        <v>94555.667579908462</v>
      </c>
      <c r="R139" s="120">
        <f t="shared" si="28"/>
        <v>1666.6666666666667</v>
      </c>
      <c r="S139" s="142">
        <f t="shared" si="29"/>
        <v>1222.3342465753396</v>
      </c>
      <c r="T139" s="120">
        <f t="shared" si="30"/>
        <v>2889.0009132420064</v>
      </c>
      <c r="U139" s="120">
        <f t="shared" si="27"/>
        <v>91666.666666666453</v>
      </c>
      <c r="W139" s="125">
        <f t="shared" si="36"/>
        <v>125</v>
      </c>
    </row>
    <row r="140" spans="2:23" x14ac:dyDescent="0.25">
      <c r="B140" s="47"/>
      <c r="C140" s="51">
        <v>132</v>
      </c>
      <c r="D140" s="51">
        <v>30</v>
      </c>
      <c r="E140" s="51"/>
      <c r="F140" s="53">
        <v>13.73</v>
      </c>
      <c r="G140" s="44">
        <f t="shared" si="31"/>
        <v>15.43</v>
      </c>
      <c r="J140" s="39">
        <f t="shared" si="25"/>
        <v>0</v>
      </c>
      <c r="K140" s="40">
        <v>29373</v>
      </c>
      <c r="L140" s="54" t="str">
        <f t="shared" si="32"/>
        <v>.</v>
      </c>
      <c r="M140" s="58">
        <f t="shared" si="33"/>
        <v>0</v>
      </c>
      <c r="N140" s="124">
        <f t="shared" si="34"/>
        <v>91666.666666666453</v>
      </c>
      <c r="O140" s="120">
        <f t="shared" si="35"/>
        <v>1162.5342465753397</v>
      </c>
      <c r="P140" s="115">
        <f>SUM(O129:O140)</f>
        <v>12119.449315068467</v>
      </c>
      <c r="Q140" s="141">
        <f t="shared" si="26"/>
        <v>92829.200913241788</v>
      </c>
      <c r="R140" s="120">
        <f t="shared" si="28"/>
        <v>1666.6666666666667</v>
      </c>
      <c r="S140" s="142">
        <f t="shared" si="29"/>
        <v>1162.5342465753397</v>
      </c>
      <c r="T140" s="120">
        <f t="shared" si="30"/>
        <v>2829.2009132420062</v>
      </c>
      <c r="U140" s="120">
        <f t="shared" si="27"/>
        <v>89999.999999999782</v>
      </c>
      <c r="W140" s="125">
        <f t="shared" si="36"/>
        <v>126</v>
      </c>
    </row>
    <row r="141" spans="2:23" x14ac:dyDescent="0.25">
      <c r="B141" s="47">
        <f>B129+1</f>
        <v>12</v>
      </c>
      <c r="C141" s="47">
        <v>133</v>
      </c>
      <c r="D141" s="51">
        <v>31</v>
      </c>
      <c r="E141" s="51"/>
      <c r="F141" s="53">
        <v>12.86</v>
      </c>
      <c r="G141" s="44">
        <f t="shared" si="31"/>
        <v>14.559999999999999</v>
      </c>
      <c r="J141" s="39">
        <f t="shared" si="25"/>
        <v>0</v>
      </c>
      <c r="K141" s="40">
        <v>29403</v>
      </c>
      <c r="L141" s="54" t="str">
        <f t="shared" si="32"/>
        <v>.</v>
      </c>
      <c r="M141" s="58">
        <f t="shared" si="33"/>
        <v>0</v>
      </c>
      <c r="N141" s="124">
        <f t="shared" si="34"/>
        <v>89999.999999999782</v>
      </c>
      <c r="O141" s="120">
        <f t="shared" si="35"/>
        <v>1112.9424657534219</v>
      </c>
      <c r="P141" s="42"/>
      <c r="Q141" s="141">
        <f t="shared" si="26"/>
        <v>91112.942465753207</v>
      </c>
      <c r="R141" s="120">
        <f t="shared" si="28"/>
        <v>1666.6666666666667</v>
      </c>
      <c r="S141" s="142">
        <f t="shared" si="29"/>
        <v>1112.9424657534219</v>
      </c>
      <c r="T141" s="120">
        <f t="shared" si="30"/>
        <v>2779.6091324200888</v>
      </c>
      <c r="U141" s="120">
        <f t="shared" si="27"/>
        <v>88333.333333333125</v>
      </c>
      <c r="W141" s="125">
        <f t="shared" si="36"/>
        <v>127</v>
      </c>
    </row>
    <row r="142" spans="2:23" x14ac:dyDescent="0.25">
      <c r="B142" s="47"/>
      <c r="C142" s="51">
        <v>134</v>
      </c>
      <c r="D142" s="51">
        <v>31</v>
      </c>
      <c r="E142" s="51"/>
      <c r="F142" s="53">
        <v>12.42</v>
      </c>
      <c r="G142" s="44">
        <f t="shared" si="31"/>
        <v>14.12</v>
      </c>
      <c r="J142" s="39">
        <f t="shared" si="25"/>
        <v>0</v>
      </c>
      <c r="K142" s="40">
        <v>29434</v>
      </c>
      <c r="L142" s="54" t="str">
        <f t="shared" si="32"/>
        <v>.</v>
      </c>
      <c r="M142" s="58">
        <f t="shared" si="33"/>
        <v>0</v>
      </c>
      <c r="N142" s="124">
        <f t="shared" si="34"/>
        <v>88333.333333333125</v>
      </c>
      <c r="O142" s="120">
        <f t="shared" si="35"/>
        <v>1059.3223744292211</v>
      </c>
      <c r="P142" s="42"/>
      <c r="Q142" s="141">
        <f t="shared" si="26"/>
        <v>89392.655707762344</v>
      </c>
      <c r="R142" s="120">
        <f t="shared" si="28"/>
        <v>1666.6666666666667</v>
      </c>
      <c r="S142" s="142">
        <f t="shared" si="29"/>
        <v>1059.3223744292211</v>
      </c>
      <c r="T142" s="120">
        <f t="shared" si="30"/>
        <v>2725.9890410958878</v>
      </c>
      <c r="U142" s="120">
        <f t="shared" si="27"/>
        <v>86666.666666666453</v>
      </c>
      <c r="W142" s="125">
        <f t="shared" si="36"/>
        <v>128</v>
      </c>
    </row>
    <row r="143" spans="2:23" x14ac:dyDescent="0.25">
      <c r="B143" s="47"/>
      <c r="C143" s="51">
        <v>135</v>
      </c>
      <c r="D143" s="51">
        <v>30</v>
      </c>
      <c r="E143" s="51"/>
      <c r="F143" s="53">
        <v>11.23</v>
      </c>
      <c r="G143" s="44">
        <f t="shared" si="31"/>
        <v>12.93</v>
      </c>
      <c r="J143" s="39">
        <f t="shared" ref="J143:J206" si="37">IF($F$1=H143,1,0)</f>
        <v>0</v>
      </c>
      <c r="K143" s="40">
        <v>29465</v>
      </c>
      <c r="L143" s="54" t="str">
        <f t="shared" si="32"/>
        <v>.</v>
      </c>
      <c r="M143" s="58">
        <f t="shared" si="33"/>
        <v>0</v>
      </c>
      <c r="N143" s="124">
        <f t="shared" si="34"/>
        <v>86666.666666666453</v>
      </c>
      <c r="O143" s="120">
        <f t="shared" si="35"/>
        <v>921.04109589040877</v>
      </c>
      <c r="P143" s="42"/>
      <c r="Q143" s="141">
        <f t="shared" si="26"/>
        <v>87587.707762556864</v>
      </c>
      <c r="R143" s="120">
        <f t="shared" si="28"/>
        <v>1666.6666666666667</v>
      </c>
      <c r="S143" s="142">
        <f t="shared" si="29"/>
        <v>921.04109589040877</v>
      </c>
      <c r="T143" s="120">
        <f t="shared" si="30"/>
        <v>2587.7077625570755</v>
      </c>
      <c r="U143" s="120">
        <f t="shared" si="27"/>
        <v>84999.999999999782</v>
      </c>
      <c r="W143" s="125">
        <f t="shared" si="36"/>
        <v>129</v>
      </c>
    </row>
    <row r="144" spans="2:23" x14ac:dyDescent="0.25">
      <c r="B144" s="47"/>
      <c r="C144" s="47">
        <v>136</v>
      </c>
      <c r="D144" s="51">
        <v>31</v>
      </c>
      <c r="E144" s="51"/>
      <c r="F144" s="53">
        <v>9.83</v>
      </c>
      <c r="G144" s="44">
        <f t="shared" si="31"/>
        <v>11.53</v>
      </c>
      <c r="J144" s="39">
        <f t="shared" si="37"/>
        <v>0</v>
      </c>
      <c r="K144" s="40">
        <v>29495</v>
      </c>
      <c r="L144" s="54" t="str">
        <f t="shared" si="32"/>
        <v>.</v>
      </c>
      <c r="M144" s="58">
        <f t="shared" si="33"/>
        <v>0</v>
      </c>
      <c r="N144" s="124">
        <f t="shared" si="34"/>
        <v>84999.999999999782</v>
      </c>
      <c r="O144" s="120">
        <f t="shared" si="35"/>
        <v>832.37123287671022</v>
      </c>
      <c r="P144" s="42"/>
      <c r="Q144" s="141">
        <f t="shared" ref="Q144:Q207" si="38">M144+N144+O144</f>
        <v>85832.371232876496</v>
      </c>
      <c r="R144" s="120">
        <f t="shared" si="28"/>
        <v>1666.6666666666667</v>
      </c>
      <c r="S144" s="142">
        <f t="shared" si="29"/>
        <v>832.37123287671022</v>
      </c>
      <c r="T144" s="120">
        <f t="shared" si="30"/>
        <v>2499.0378995433771</v>
      </c>
      <c r="U144" s="120">
        <f t="shared" ref="U144:U207" si="39">IF(M144+N144&gt;0,Q144-T144,0)</f>
        <v>83333.333333333125</v>
      </c>
      <c r="W144" s="125">
        <f t="shared" si="36"/>
        <v>130</v>
      </c>
    </row>
    <row r="145" spans="2:23" x14ac:dyDescent="0.25">
      <c r="B145" s="47"/>
      <c r="C145" s="51">
        <v>137</v>
      </c>
      <c r="D145" s="51">
        <v>30</v>
      </c>
      <c r="E145" s="51"/>
      <c r="F145" s="53">
        <v>10.33</v>
      </c>
      <c r="G145" s="44">
        <f t="shared" si="31"/>
        <v>12.03</v>
      </c>
      <c r="J145" s="39">
        <f t="shared" si="37"/>
        <v>0</v>
      </c>
      <c r="K145" s="40">
        <v>29526</v>
      </c>
      <c r="L145" s="54" t="str">
        <f t="shared" si="32"/>
        <v>.</v>
      </c>
      <c r="M145" s="58">
        <f t="shared" si="33"/>
        <v>0</v>
      </c>
      <c r="N145" s="124">
        <f t="shared" si="34"/>
        <v>83333.333333333125</v>
      </c>
      <c r="O145" s="120">
        <f t="shared" si="35"/>
        <v>823.97260273972392</v>
      </c>
      <c r="P145" s="42"/>
      <c r="Q145" s="141">
        <f t="shared" si="38"/>
        <v>84157.305936072851</v>
      </c>
      <c r="R145" s="120">
        <f t="shared" si="28"/>
        <v>1666.6666666666667</v>
      </c>
      <c r="S145" s="142">
        <f t="shared" si="29"/>
        <v>823.97260273972392</v>
      </c>
      <c r="T145" s="120">
        <f t="shared" si="30"/>
        <v>2490.6392694063907</v>
      </c>
      <c r="U145" s="120">
        <f t="shared" si="39"/>
        <v>81666.666666666453</v>
      </c>
      <c r="W145" s="125">
        <f t="shared" si="36"/>
        <v>131</v>
      </c>
    </row>
    <row r="146" spans="2:23" x14ac:dyDescent="0.25">
      <c r="B146" s="47"/>
      <c r="C146" s="51">
        <v>138</v>
      </c>
      <c r="D146" s="51">
        <v>31</v>
      </c>
      <c r="E146" s="51"/>
      <c r="F146" s="53">
        <v>10.88</v>
      </c>
      <c r="G146" s="44">
        <f t="shared" si="31"/>
        <v>12.58</v>
      </c>
      <c r="I146" s="96">
        <f>SUM(G135:G146)/12</f>
        <v>12.882500000000002</v>
      </c>
      <c r="J146" s="39">
        <f t="shared" si="37"/>
        <v>0</v>
      </c>
      <c r="K146" s="40">
        <v>29556</v>
      </c>
      <c r="L146" s="54" t="str">
        <f t="shared" si="32"/>
        <v>.</v>
      </c>
      <c r="M146" s="58">
        <f t="shared" si="33"/>
        <v>0</v>
      </c>
      <c r="N146" s="124">
        <f t="shared" si="34"/>
        <v>81666.666666666453</v>
      </c>
      <c r="O146" s="120">
        <f t="shared" si="35"/>
        <v>872.55799086757759</v>
      </c>
      <c r="P146" s="42"/>
      <c r="Q146" s="141">
        <f t="shared" si="38"/>
        <v>82539.224657534025</v>
      </c>
      <c r="R146" s="120">
        <f t="shared" si="28"/>
        <v>1666.6666666666667</v>
      </c>
      <c r="S146" s="142">
        <f t="shared" si="29"/>
        <v>872.55799086757759</v>
      </c>
      <c r="T146" s="120">
        <f t="shared" si="30"/>
        <v>2539.2246575342442</v>
      </c>
      <c r="U146" s="120">
        <f t="shared" si="39"/>
        <v>79999.999999999782</v>
      </c>
      <c r="W146" s="125">
        <f t="shared" si="36"/>
        <v>132</v>
      </c>
    </row>
    <row r="147" spans="2:23" x14ac:dyDescent="0.25">
      <c r="B147" s="47"/>
      <c r="C147" s="47">
        <v>139</v>
      </c>
      <c r="D147" s="51">
        <v>31</v>
      </c>
      <c r="E147" s="51"/>
      <c r="F147" s="53">
        <v>10.68</v>
      </c>
      <c r="G147" s="44">
        <f t="shared" si="31"/>
        <v>12.379999999999999</v>
      </c>
      <c r="H147" s="39">
        <f>H135+1</f>
        <v>1981</v>
      </c>
      <c r="J147" s="39">
        <f t="shared" si="37"/>
        <v>0</v>
      </c>
      <c r="K147" s="40">
        <v>29587</v>
      </c>
      <c r="L147" s="54" t="str">
        <f t="shared" si="32"/>
        <v>.</v>
      </c>
      <c r="M147" s="58">
        <f t="shared" si="33"/>
        <v>0</v>
      </c>
      <c r="N147" s="124">
        <f t="shared" si="34"/>
        <v>79999.999999999782</v>
      </c>
      <c r="O147" s="120">
        <f t="shared" si="35"/>
        <v>841.16164383561409</v>
      </c>
      <c r="P147" s="42"/>
      <c r="Q147" s="141">
        <f t="shared" si="38"/>
        <v>80841.161643835396</v>
      </c>
      <c r="R147" s="120">
        <f t="shared" si="28"/>
        <v>1666.6666666666667</v>
      </c>
      <c r="S147" s="142">
        <f t="shared" si="29"/>
        <v>841.16164383561409</v>
      </c>
      <c r="T147" s="120">
        <f t="shared" si="30"/>
        <v>2507.8283105022811</v>
      </c>
      <c r="U147" s="120">
        <f t="shared" si="39"/>
        <v>78333.33333333311</v>
      </c>
      <c r="W147" s="125">
        <f t="shared" si="36"/>
        <v>133</v>
      </c>
    </row>
    <row r="148" spans="2:23" x14ac:dyDescent="0.25">
      <c r="B148" s="47"/>
      <c r="C148" s="51">
        <v>140</v>
      </c>
      <c r="D148" s="51">
        <v>28.25</v>
      </c>
      <c r="E148" s="51"/>
      <c r="F148" s="53">
        <v>11</v>
      </c>
      <c r="G148" s="44">
        <f t="shared" si="31"/>
        <v>12.7</v>
      </c>
      <c r="J148" s="39">
        <f t="shared" si="37"/>
        <v>0</v>
      </c>
      <c r="K148" s="40">
        <v>29618</v>
      </c>
      <c r="L148" s="54" t="str">
        <f t="shared" si="32"/>
        <v>.</v>
      </c>
      <c r="M148" s="58">
        <f t="shared" si="33"/>
        <v>0</v>
      </c>
      <c r="N148" s="124">
        <f t="shared" si="34"/>
        <v>78333.33333333311</v>
      </c>
      <c r="O148" s="120">
        <f t="shared" si="35"/>
        <v>769.97374429223521</v>
      </c>
      <c r="P148" s="42"/>
      <c r="Q148" s="141">
        <f t="shared" si="38"/>
        <v>79103.307077625344</v>
      </c>
      <c r="R148" s="120">
        <f t="shared" si="28"/>
        <v>1666.6666666666667</v>
      </c>
      <c r="S148" s="142">
        <f t="shared" si="29"/>
        <v>769.97374429223521</v>
      </c>
      <c r="T148" s="120">
        <f t="shared" si="30"/>
        <v>2436.6404109589021</v>
      </c>
      <c r="U148" s="120">
        <f t="shared" si="39"/>
        <v>76666.666666666439</v>
      </c>
      <c r="W148" s="125">
        <f t="shared" si="36"/>
        <v>134</v>
      </c>
    </row>
    <row r="149" spans="2:23" x14ac:dyDescent="0.25">
      <c r="B149" s="47"/>
      <c r="C149" s="51">
        <v>141</v>
      </c>
      <c r="D149" s="51">
        <v>31</v>
      </c>
      <c r="E149" s="51"/>
      <c r="F149" s="53">
        <v>11.99</v>
      </c>
      <c r="G149" s="44">
        <f t="shared" si="31"/>
        <v>13.69</v>
      </c>
      <c r="J149" s="39">
        <f t="shared" si="37"/>
        <v>0</v>
      </c>
      <c r="K149" s="40">
        <v>29646</v>
      </c>
      <c r="L149" s="54" t="str">
        <f t="shared" si="32"/>
        <v>.</v>
      </c>
      <c r="M149" s="58">
        <f t="shared" si="33"/>
        <v>0</v>
      </c>
      <c r="N149" s="124">
        <f t="shared" si="34"/>
        <v>76666.666666666439</v>
      </c>
      <c r="O149" s="120">
        <f t="shared" si="35"/>
        <v>891.41278538812514</v>
      </c>
      <c r="P149" s="42"/>
      <c r="Q149" s="141">
        <f t="shared" si="38"/>
        <v>77558.079452054561</v>
      </c>
      <c r="R149" s="120">
        <f t="shared" ref="R149:R212" si="40">IF(M149+N149&gt;0,$F$3)</f>
        <v>1666.6666666666667</v>
      </c>
      <c r="S149" s="142">
        <f t="shared" ref="S149:S212" si="41">IF(M149+N149&gt;0,O149,0)</f>
        <v>891.41278538812514</v>
      </c>
      <c r="T149" s="120">
        <f t="shared" ref="T149:T212" si="42">IF(M149+N149&gt;0,R149+S149,0)</f>
        <v>2558.079452054792</v>
      </c>
      <c r="U149" s="120">
        <f t="shared" si="39"/>
        <v>74999.999999999767</v>
      </c>
      <c r="W149" s="125">
        <f t="shared" si="36"/>
        <v>135</v>
      </c>
    </row>
    <row r="150" spans="2:23" x14ac:dyDescent="0.25">
      <c r="B150" s="47"/>
      <c r="C150" s="47">
        <v>142</v>
      </c>
      <c r="D150" s="51">
        <v>30</v>
      </c>
      <c r="E150" s="51"/>
      <c r="F150" s="53">
        <v>13.09</v>
      </c>
      <c r="G150" s="44">
        <f t="shared" si="31"/>
        <v>14.79</v>
      </c>
      <c r="J150" s="39">
        <f t="shared" si="37"/>
        <v>0</v>
      </c>
      <c r="K150" s="40">
        <v>29677</v>
      </c>
      <c r="L150" s="54" t="str">
        <f t="shared" si="32"/>
        <v>.</v>
      </c>
      <c r="M150" s="58">
        <f t="shared" si="33"/>
        <v>0</v>
      </c>
      <c r="N150" s="124">
        <f t="shared" si="34"/>
        <v>74999.999999999767</v>
      </c>
      <c r="O150" s="120">
        <f t="shared" si="35"/>
        <v>911.71232876712043</v>
      </c>
      <c r="P150" s="42"/>
      <c r="Q150" s="141">
        <f t="shared" si="38"/>
        <v>75911.712328766895</v>
      </c>
      <c r="R150" s="120">
        <f t="shared" si="40"/>
        <v>1666.6666666666667</v>
      </c>
      <c r="S150" s="142">
        <f t="shared" si="41"/>
        <v>911.71232876712043</v>
      </c>
      <c r="T150" s="120">
        <f t="shared" si="42"/>
        <v>2578.3789954337872</v>
      </c>
      <c r="U150" s="120">
        <f t="shared" si="39"/>
        <v>73333.33333333311</v>
      </c>
      <c r="W150" s="125">
        <f t="shared" si="36"/>
        <v>136</v>
      </c>
    </row>
    <row r="151" spans="2:23" x14ac:dyDescent="0.25">
      <c r="B151" s="47"/>
      <c r="C151" s="51">
        <v>143</v>
      </c>
      <c r="D151" s="51">
        <v>31</v>
      </c>
      <c r="E151" s="51"/>
      <c r="F151" s="53">
        <v>14.19</v>
      </c>
      <c r="G151" s="44">
        <f t="shared" si="31"/>
        <v>15.889999999999999</v>
      </c>
      <c r="J151" s="39">
        <f t="shared" si="37"/>
        <v>0</v>
      </c>
      <c r="K151" s="40">
        <v>29707</v>
      </c>
      <c r="L151" s="54" t="str">
        <f t="shared" si="32"/>
        <v>.</v>
      </c>
      <c r="M151" s="58">
        <f t="shared" si="33"/>
        <v>0</v>
      </c>
      <c r="N151" s="124">
        <f t="shared" si="34"/>
        <v>73333.33333333311</v>
      </c>
      <c r="O151" s="120">
        <f t="shared" si="35"/>
        <v>989.67853881278222</v>
      </c>
      <c r="P151" s="42"/>
      <c r="Q151" s="141">
        <f t="shared" si="38"/>
        <v>74323.011872145886</v>
      </c>
      <c r="R151" s="120">
        <f t="shared" si="40"/>
        <v>1666.6666666666667</v>
      </c>
      <c r="S151" s="142">
        <f t="shared" si="41"/>
        <v>989.67853881278222</v>
      </c>
      <c r="T151" s="120">
        <f t="shared" si="42"/>
        <v>2656.3452054794489</v>
      </c>
      <c r="U151" s="120">
        <f t="shared" si="39"/>
        <v>71666.666666666439</v>
      </c>
      <c r="W151" s="125">
        <f t="shared" si="36"/>
        <v>137</v>
      </c>
    </row>
    <row r="152" spans="2:23" x14ac:dyDescent="0.25">
      <c r="B152" s="47"/>
      <c r="C152" s="51">
        <v>144</v>
      </c>
      <c r="D152" s="51">
        <v>30</v>
      </c>
      <c r="E152" s="51"/>
      <c r="F152" s="53">
        <v>15.33</v>
      </c>
      <c r="G152" s="44">
        <f t="shared" si="31"/>
        <v>17.03</v>
      </c>
      <c r="J152" s="39">
        <f t="shared" si="37"/>
        <v>0</v>
      </c>
      <c r="K152" s="40">
        <v>29738</v>
      </c>
      <c r="L152" s="54" t="str">
        <f t="shared" si="32"/>
        <v>.</v>
      </c>
      <c r="M152" s="58">
        <f t="shared" si="33"/>
        <v>0</v>
      </c>
      <c r="N152" s="124">
        <f t="shared" si="34"/>
        <v>71666.666666666439</v>
      </c>
      <c r="O152" s="120">
        <f t="shared" si="35"/>
        <v>1003.1369863013667</v>
      </c>
      <c r="P152" s="115">
        <f>SUM(O141:O152)</f>
        <v>11029.283789954306</v>
      </c>
      <c r="Q152" s="141">
        <f t="shared" si="38"/>
        <v>72669.803652967807</v>
      </c>
      <c r="R152" s="120">
        <f t="shared" si="40"/>
        <v>1666.6666666666667</v>
      </c>
      <c r="S152" s="142">
        <f t="shared" si="41"/>
        <v>1003.1369863013667</v>
      </c>
      <c r="T152" s="120">
        <f t="shared" si="42"/>
        <v>2669.8036529680335</v>
      </c>
      <c r="U152" s="120">
        <f t="shared" si="39"/>
        <v>69999.999999999767</v>
      </c>
      <c r="W152" s="125">
        <f t="shared" si="36"/>
        <v>138</v>
      </c>
    </row>
    <row r="153" spans="2:23" x14ac:dyDescent="0.25">
      <c r="B153" s="47">
        <f>B141+1</f>
        <v>13</v>
      </c>
      <c r="C153" s="47">
        <v>145</v>
      </c>
      <c r="D153" s="51">
        <v>31</v>
      </c>
      <c r="E153" s="51"/>
      <c r="F153" s="53">
        <v>15.44</v>
      </c>
      <c r="G153" s="44">
        <f t="shared" si="31"/>
        <v>17.14</v>
      </c>
      <c r="J153" s="39">
        <f t="shared" si="37"/>
        <v>0</v>
      </c>
      <c r="K153" s="40">
        <v>29768</v>
      </c>
      <c r="L153" s="54" t="str">
        <f t="shared" si="32"/>
        <v>.</v>
      </c>
      <c r="M153" s="58">
        <f t="shared" si="33"/>
        <v>0</v>
      </c>
      <c r="N153" s="124">
        <f t="shared" si="34"/>
        <v>69999.999999999767</v>
      </c>
      <c r="O153" s="120">
        <f t="shared" si="35"/>
        <v>1019.0082191780788</v>
      </c>
      <c r="P153" s="42"/>
      <c r="Q153" s="141">
        <f t="shared" si="38"/>
        <v>71019.008219177849</v>
      </c>
      <c r="R153" s="120">
        <f t="shared" si="40"/>
        <v>1666.6666666666667</v>
      </c>
      <c r="S153" s="142">
        <f t="shared" si="41"/>
        <v>1019.0082191780788</v>
      </c>
      <c r="T153" s="120">
        <f t="shared" si="42"/>
        <v>2685.6748858447454</v>
      </c>
      <c r="U153" s="120">
        <f t="shared" si="39"/>
        <v>68333.33333333311</v>
      </c>
      <c r="W153" s="125">
        <f t="shared" si="36"/>
        <v>139</v>
      </c>
    </row>
    <row r="154" spans="2:23" x14ac:dyDescent="0.25">
      <c r="B154" s="47"/>
      <c r="C154" s="51">
        <v>146</v>
      </c>
      <c r="D154" s="51">
        <v>31</v>
      </c>
      <c r="E154" s="51"/>
      <c r="F154" s="53">
        <v>15</v>
      </c>
      <c r="G154" s="44">
        <f t="shared" si="31"/>
        <v>16.7</v>
      </c>
      <c r="J154" s="39">
        <f t="shared" si="37"/>
        <v>0</v>
      </c>
      <c r="K154" s="40">
        <v>29799</v>
      </c>
      <c r="L154" s="54" t="str">
        <f t="shared" si="32"/>
        <v>.</v>
      </c>
      <c r="M154" s="58">
        <f t="shared" si="33"/>
        <v>0</v>
      </c>
      <c r="N154" s="124">
        <f t="shared" si="34"/>
        <v>68333.33333333311</v>
      </c>
      <c r="O154" s="120">
        <f t="shared" si="35"/>
        <v>969.21004566209717</v>
      </c>
      <c r="P154" s="42"/>
      <c r="Q154" s="141">
        <f t="shared" si="38"/>
        <v>69302.543378995208</v>
      </c>
      <c r="R154" s="120">
        <f t="shared" si="40"/>
        <v>1666.6666666666667</v>
      </c>
      <c r="S154" s="142">
        <f t="shared" si="41"/>
        <v>969.21004566209717</v>
      </c>
      <c r="T154" s="120">
        <f t="shared" si="42"/>
        <v>2635.8767123287639</v>
      </c>
      <c r="U154" s="120">
        <f t="shared" si="39"/>
        <v>66666.666666666439</v>
      </c>
      <c r="W154" s="125">
        <f t="shared" si="36"/>
        <v>140</v>
      </c>
    </row>
    <row r="155" spans="2:23" x14ac:dyDescent="0.25">
      <c r="B155" s="47"/>
      <c r="C155" s="51">
        <v>147</v>
      </c>
      <c r="D155" s="51">
        <v>30</v>
      </c>
      <c r="E155" s="51"/>
      <c r="F155" s="53">
        <v>14.68</v>
      </c>
      <c r="G155" s="44">
        <f t="shared" si="31"/>
        <v>16.38</v>
      </c>
      <c r="J155" s="39">
        <f t="shared" si="37"/>
        <v>0</v>
      </c>
      <c r="K155" s="40">
        <v>29830</v>
      </c>
      <c r="L155" s="54" t="str">
        <f t="shared" si="32"/>
        <v>.</v>
      </c>
      <c r="M155" s="58">
        <f t="shared" si="33"/>
        <v>0</v>
      </c>
      <c r="N155" s="124">
        <f t="shared" si="34"/>
        <v>66666.666666666439</v>
      </c>
      <c r="O155" s="120">
        <f t="shared" si="35"/>
        <v>897.53424657533947</v>
      </c>
      <c r="P155" s="42"/>
      <c r="Q155" s="141">
        <f t="shared" si="38"/>
        <v>67564.200913241773</v>
      </c>
      <c r="R155" s="120">
        <f t="shared" si="40"/>
        <v>1666.6666666666667</v>
      </c>
      <c r="S155" s="142">
        <f t="shared" si="41"/>
        <v>897.53424657533947</v>
      </c>
      <c r="T155" s="120">
        <f t="shared" si="42"/>
        <v>2564.2009132420062</v>
      </c>
      <c r="U155" s="120">
        <f t="shared" si="39"/>
        <v>64999.999999999767</v>
      </c>
      <c r="W155" s="125">
        <f t="shared" si="36"/>
        <v>141</v>
      </c>
    </row>
    <row r="156" spans="2:23" x14ac:dyDescent="0.25">
      <c r="B156" s="47"/>
      <c r="C156" s="47">
        <v>148</v>
      </c>
      <c r="D156" s="51">
        <v>31</v>
      </c>
      <c r="E156" s="51"/>
      <c r="F156" s="53">
        <v>14.34</v>
      </c>
      <c r="G156" s="44">
        <f t="shared" si="31"/>
        <v>16.04</v>
      </c>
      <c r="J156" s="39">
        <f t="shared" si="37"/>
        <v>0</v>
      </c>
      <c r="K156" s="40">
        <v>29860</v>
      </c>
      <c r="L156" s="54" t="str">
        <f t="shared" si="32"/>
        <v>.</v>
      </c>
      <c r="M156" s="58">
        <f t="shared" si="33"/>
        <v>0</v>
      </c>
      <c r="N156" s="124">
        <f t="shared" si="34"/>
        <v>64999.999999999767</v>
      </c>
      <c r="O156" s="120">
        <f t="shared" si="35"/>
        <v>885.49589041095567</v>
      </c>
      <c r="P156" s="42"/>
      <c r="Q156" s="141">
        <f t="shared" si="38"/>
        <v>65885.495890410719</v>
      </c>
      <c r="R156" s="120">
        <f t="shared" si="40"/>
        <v>1666.6666666666667</v>
      </c>
      <c r="S156" s="142">
        <f t="shared" si="41"/>
        <v>885.49589041095567</v>
      </c>
      <c r="T156" s="120">
        <f t="shared" si="42"/>
        <v>2552.1625570776223</v>
      </c>
      <c r="U156" s="120">
        <f t="shared" si="39"/>
        <v>63333.333333333096</v>
      </c>
      <c r="W156" s="125">
        <f t="shared" si="36"/>
        <v>142</v>
      </c>
    </row>
    <row r="157" spans="2:23" x14ac:dyDescent="0.25">
      <c r="B157" s="47"/>
      <c r="C157" s="51">
        <v>149</v>
      </c>
      <c r="D157" s="51">
        <v>30</v>
      </c>
      <c r="E157" s="51"/>
      <c r="F157" s="53">
        <v>14.54</v>
      </c>
      <c r="G157" s="44">
        <f t="shared" si="31"/>
        <v>16.239999999999998</v>
      </c>
      <c r="J157" s="39">
        <f t="shared" si="37"/>
        <v>0</v>
      </c>
      <c r="K157" s="40">
        <v>29891</v>
      </c>
      <c r="L157" s="54" t="str">
        <f t="shared" si="32"/>
        <v>.</v>
      </c>
      <c r="M157" s="58">
        <f t="shared" si="33"/>
        <v>0</v>
      </c>
      <c r="N157" s="124">
        <f t="shared" si="34"/>
        <v>63333.333333333096</v>
      </c>
      <c r="O157" s="120">
        <f t="shared" si="35"/>
        <v>845.36986301369541</v>
      </c>
      <c r="P157" s="42"/>
      <c r="Q157" s="141">
        <f t="shared" si="38"/>
        <v>64178.703196346789</v>
      </c>
      <c r="R157" s="120">
        <f t="shared" si="40"/>
        <v>1666.6666666666667</v>
      </c>
      <c r="S157" s="142">
        <f t="shared" si="41"/>
        <v>845.36986301369541</v>
      </c>
      <c r="T157" s="120">
        <f t="shared" si="42"/>
        <v>2512.036529680362</v>
      </c>
      <c r="U157" s="120">
        <f t="shared" si="39"/>
        <v>61666.666666666424</v>
      </c>
      <c r="W157" s="125">
        <f t="shared" si="36"/>
        <v>143</v>
      </c>
    </row>
    <row r="158" spans="2:23" x14ac:dyDescent="0.25">
      <c r="B158" s="47"/>
      <c r="C158" s="51">
        <v>150</v>
      </c>
      <c r="D158" s="51">
        <v>31</v>
      </c>
      <c r="E158" s="51"/>
      <c r="F158" s="53">
        <v>15.62</v>
      </c>
      <c r="G158" s="44">
        <f t="shared" si="31"/>
        <v>17.32</v>
      </c>
      <c r="J158" s="39">
        <f t="shared" si="37"/>
        <v>0</v>
      </c>
      <c r="K158" s="40">
        <v>29921</v>
      </c>
      <c r="L158" s="54" t="str">
        <f t="shared" si="32"/>
        <v>.</v>
      </c>
      <c r="M158" s="58">
        <f t="shared" si="33"/>
        <v>0</v>
      </c>
      <c r="N158" s="124">
        <f t="shared" si="34"/>
        <v>61666.666666666424</v>
      </c>
      <c r="O158" s="120">
        <f t="shared" si="35"/>
        <v>907.12511415524762</v>
      </c>
      <c r="P158" s="42"/>
      <c r="Q158" s="141">
        <f t="shared" si="38"/>
        <v>62573.791780821673</v>
      </c>
      <c r="R158" s="120">
        <f t="shared" si="40"/>
        <v>1666.6666666666667</v>
      </c>
      <c r="S158" s="142">
        <f t="shared" si="41"/>
        <v>907.12511415524762</v>
      </c>
      <c r="T158" s="120">
        <f t="shared" si="42"/>
        <v>2573.7917808219145</v>
      </c>
      <c r="U158" s="120">
        <f t="shared" si="39"/>
        <v>59999.99999999976</v>
      </c>
      <c r="W158" s="125">
        <f t="shared" si="36"/>
        <v>144</v>
      </c>
    </row>
    <row r="159" spans="2:23" x14ac:dyDescent="0.25">
      <c r="B159" s="47"/>
      <c r="C159" s="47">
        <v>151</v>
      </c>
      <c r="D159" s="51">
        <v>31</v>
      </c>
      <c r="E159" s="51"/>
      <c r="F159" s="53">
        <v>14.99</v>
      </c>
      <c r="G159" s="44">
        <f t="shared" si="31"/>
        <v>16.690000000000001</v>
      </c>
      <c r="H159" s="39">
        <f>H147+1</f>
        <v>1982</v>
      </c>
      <c r="I159" s="96">
        <f>SUM(G148:G159)/12</f>
        <v>15.884166666666665</v>
      </c>
      <c r="J159" s="39">
        <f t="shared" si="37"/>
        <v>0</v>
      </c>
      <c r="K159" s="40">
        <v>29952</v>
      </c>
      <c r="L159" s="54" t="str">
        <f t="shared" si="32"/>
        <v>.</v>
      </c>
      <c r="M159" s="58">
        <f t="shared" si="33"/>
        <v>0</v>
      </c>
      <c r="N159" s="124">
        <f t="shared" si="34"/>
        <v>59999.99999999976</v>
      </c>
      <c r="O159" s="120">
        <f t="shared" si="35"/>
        <v>850.50410958903763</v>
      </c>
      <c r="P159" s="42"/>
      <c r="Q159" s="141">
        <f t="shared" si="38"/>
        <v>60850.504109588801</v>
      </c>
      <c r="R159" s="120">
        <f t="shared" si="40"/>
        <v>1666.6666666666667</v>
      </c>
      <c r="S159" s="142">
        <f t="shared" si="41"/>
        <v>850.50410958903763</v>
      </c>
      <c r="T159" s="120">
        <f t="shared" si="42"/>
        <v>2517.1707762557044</v>
      </c>
      <c r="U159" s="120">
        <f t="shared" si="39"/>
        <v>58333.333333333096</v>
      </c>
      <c r="W159" s="125">
        <f t="shared" si="36"/>
        <v>145</v>
      </c>
    </row>
    <row r="160" spans="2:23" x14ac:dyDescent="0.25">
      <c r="B160" s="47"/>
      <c r="C160" s="51">
        <v>152</v>
      </c>
      <c r="D160" s="51">
        <v>28.25</v>
      </c>
      <c r="E160" s="51"/>
      <c r="F160" s="53">
        <v>15.2</v>
      </c>
      <c r="G160" s="44">
        <f t="shared" si="31"/>
        <v>16.899999999999999</v>
      </c>
      <c r="J160" s="39">
        <f t="shared" si="37"/>
        <v>0</v>
      </c>
      <c r="K160" s="40">
        <v>29983</v>
      </c>
      <c r="L160" s="54" t="str">
        <f t="shared" si="32"/>
        <v>.</v>
      </c>
      <c r="M160" s="58">
        <f t="shared" si="33"/>
        <v>0</v>
      </c>
      <c r="N160" s="124">
        <f t="shared" si="34"/>
        <v>58333.333333333096</v>
      </c>
      <c r="O160" s="120">
        <f t="shared" si="35"/>
        <v>763.00799086757672</v>
      </c>
      <c r="P160" s="42"/>
      <c r="Q160" s="141">
        <f t="shared" si="38"/>
        <v>59096.341324200672</v>
      </c>
      <c r="R160" s="120">
        <f t="shared" si="40"/>
        <v>1666.6666666666667</v>
      </c>
      <c r="S160" s="142">
        <f t="shared" si="41"/>
        <v>763.00799086757672</v>
      </c>
      <c r="T160" s="120">
        <f t="shared" si="42"/>
        <v>2429.6746575342436</v>
      </c>
      <c r="U160" s="120">
        <f t="shared" si="39"/>
        <v>56666.666666666431</v>
      </c>
      <c r="W160" s="125">
        <f t="shared" si="36"/>
        <v>146</v>
      </c>
    </row>
    <row r="161" spans="2:23" x14ac:dyDescent="0.25">
      <c r="B161" s="47"/>
      <c r="C161" s="51">
        <v>153</v>
      </c>
      <c r="D161" s="51">
        <v>31</v>
      </c>
      <c r="E161" s="51"/>
      <c r="F161" s="53">
        <v>16.079999999999998</v>
      </c>
      <c r="G161" s="44">
        <f t="shared" si="31"/>
        <v>17.779999999999998</v>
      </c>
      <c r="J161" s="39">
        <f t="shared" si="37"/>
        <v>0</v>
      </c>
      <c r="K161" s="40">
        <v>30011</v>
      </c>
      <c r="L161" s="54" t="str">
        <f t="shared" si="32"/>
        <v>.</v>
      </c>
      <c r="M161" s="58">
        <f t="shared" si="33"/>
        <v>0</v>
      </c>
      <c r="N161" s="124">
        <f t="shared" si="34"/>
        <v>56666.666666666431</v>
      </c>
      <c r="O161" s="120">
        <f t="shared" si="35"/>
        <v>855.71324200912875</v>
      </c>
      <c r="P161" s="42"/>
      <c r="Q161" s="141">
        <f t="shared" si="38"/>
        <v>57522.379908675561</v>
      </c>
      <c r="R161" s="120">
        <f t="shared" si="40"/>
        <v>1666.6666666666667</v>
      </c>
      <c r="S161" s="142">
        <f t="shared" si="41"/>
        <v>855.71324200912875</v>
      </c>
      <c r="T161" s="120">
        <f t="shared" si="42"/>
        <v>2522.3799086757954</v>
      </c>
      <c r="U161" s="120">
        <f t="shared" si="39"/>
        <v>54999.999999999767</v>
      </c>
      <c r="W161" s="125">
        <f t="shared" si="36"/>
        <v>147</v>
      </c>
    </row>
    <row r="162" spans="2:23" x14ac:dyDescent="0.25">
      <c r="B162" s="47"/>
      <c r="C162" s="47">
        <v>154</v>
      </c>
      <c r="D162" s="51">
        <v>30</v>
      </c>
      <c r="E162" s="51"/>
      <c r="F162" s="53">
        <v>19.09</v>
      </c>
      <c r="G162" s="44">
        <f t="shared" si="31"/>
        <v>20.79</v>
      </c>
      <c r="J162" s="39">
        <f t="shared" si="37"/>
        <v>0</v>
      </c>
      <c r="K162" s="40">
        <v>30042</v>
      </c>
      <c r="L162" s="54" t="str">
        <f t="shared" si="32"/>
        <v>.</v>
      </c>
      <c r="M162" s="58">
        <f t="shared" si="33"/>
        <v>0</v>
      </c>
      <c r="N162" s="124">
        <f t="shared" si="34"/>
        <v>54999.999999999767</v>
      </c>
      <c r="O162" s="120">
        <f t="shared" si="35"/>
        <v>939.82191780821518</v>
      </c>
      <c r="P162" s="42"/>
      <c r="Q162" s="141">
        <f t="shared" si="38"/>
        <v>55939.821917807982</v>
      </c>
      <c r="R162" s="120">
        <f t="shared" si="40"/>
        <v>1666.6666666666667</v>
      </c>
      <c r="S162" s="142">
        <f t="shared" si="41"/>
        <v>939.82191780821518</v>
      </c>
      <c r="T162" s="120">
        <f t="shared" si="42"/>
        <v>2606.4885844748819</v>
      </c>
      <c r="U162" s="120">
        <f t="shared" si="39"/>
        <v>53333.333333333103</v>
      </c>
      <c r="W162" s="125">
        <f t="shared" si="36"/>
        <v>148</v>
      </c>
    </row>
    <row r="163" spans="2:23" x14ac:dyDescent="0.25">
      <c r="B163" s="47"/>
      <c r="C163" s="51">
        <v>155</v>
      </c>
      <c r="D163" s="51">
        <v>31</v>
      </c>
      <c r="E163" s="51"/>
      <c r="F163" s="53">
        <v>18.39</v>
      </c>
      <c r="G163" s="44">
        <f t="shared" si="31"/>
        <v>20.09</v>
      </c>
      <c r="J163" s="39">
        <f t="shared" si="37"/>
        <v>0</v>
      </c>
      <c r="K163" s="40">
        <v>30072</v>
      </c>
      <c r="L163" s="54" t="str">
        <f t="shared" si="32"/>
        <v>.</v>
      </c>
      <c r="M163" s="58">
        <f t="shared" si="33"/>
        <v>0</v>
      </c>
      <c r="N163" s="124">
        <f t="shared" si="34"/>
        <v>53333.333333333103</v>
      </c>
      <c r="O163" s="120">
        <f t="shared" si="35"/>
        <v>910.01278538812403</v>
      </c>
      <c r="P163" s="42"/>
      <c r="Q163" s="141">
        <f t="shared" si="38"/>
        <v>54243.346118721223</v>
      </c>
      <c r="R163" s="120">
        <f t="shared" si="40"/>
        <v>1666.6666666666667</v>
      </c>
      <c r="S163" s="142">
        <f t="shared" si="41"/>
        <v>910.01278538812403</v>
      </c>
      <c r="T163" s="120">
        <f t="shared" si="42"/>
        <v>2576.679452054791</v>
      </c>
      <c r="U163" s="120">
        <f t="shared" si="39"/>
        <v>51666.666666666431</v>
      </c>
      <c r="W163" s="125">
        <f t="shared" si="36"/>
        <v>149</v>
      </c>
    </row>
    <row r="164" spans="2:23" x14ac:dyDescent="0.25">
      <c r="B164" s="47"/>
      <c r="C164" s="51">
        <v>156</v>
      </c>
      <c r="D164" s="51">
        <v>30</v>
      </c>
      <c r="E164" s="51"/>
      <c r="F164" s="53">
        <v>17.579999999999998</v>
      </c>
      <c r="G164" s="44">
        <f t="shared" si="31"/>
        <v>19.279999999999998</v>
      </c>
      <c r="J164" s="39">
        <f t="shared" si="37"/>
        <v>0</v>
      </c>
      <c r="K164" s="40">
        <v>30103</v>
      </c>
      <c r="L164" s="54" t="str">
        <f t="shared" si="32"/>
        <v>.</v>
      </c>
      <c r="M164" s="58">
        <f t="shared" si="33"/>
        <v>0</v>
      </c>
      <c r="N164" s="124">
        <f t="shared" si="34"/>
        <v>51666.666666666431</v>
      </c>
      <c r="O164" s="120">
        <f t="shared" si="35"/>
        <v>818.73972602739343</v>
      </c>
      <c r="P164" s="115">
        <f>SUM(O153:O164)</f>
        <v>10661.543150684889</v>
      </c>
      <c r="Q164" s="141">
        <f t="shared" si="38"/>
        <v>52485.406392693825</v>
      </c>
      <c r="R164" s="120">
        <f t="shared" si="40"/>
        <v>1666.6666666666667</v>
      </c>
      <c r="S164" s="142">
        <f t="shared" si="41"/>
        <v>818.73972602739343</v>
      </c>
      <c r="T164" s="120">
        <f t="shared" si="42"/>
        <v>2485.4063926940603</v>
      </c>
      <c r="U164" s="120">
        <f t="shared" si="39"/>
        <v>49999.999999999767</v>
      </c>
      <c r="W164" s="125">
        <f t="shared" si="36"/>
        <v>150</v>
      </c>
    </row>
    <row r="165" spans="2:23" x14ac:dyDescent="0.25">
      <c r="B165" s="47">
        <f>B153+1</f>
        <v>14</v>
      </c>
      <c r="C165" s="47">
        <v>157</v>
      </c>
      <c r="D165" s="51">
        <v>31</v>
      </c>
      <c r="E165" s="51"/>
      <c r="F165" s="53">
        <v>16.510000000000002</v>
      </c>
      <c r="G165" s="44">
        <f t="shared" si="31"/>
        <v>18.21</v>
      </c>
      <c r="J165" s="39">
        <f t="shared" si="37"/>
        <v>0</v>
      </c>
      <c r="K165" s="40">
        <v>30133</v>
      </c>
      <c r="L165" s="54" t="str">
        <f t="shared" si="32"/>
        <v>.</v>
      </c>
      <c r="M165" s="58">
        <f t="shared" si="33"/>
        <v>0</v>
      </c>
      <c r="N165" s="124">
        <f t="shared" si="34"/>
        <v>49999.999999999767</v>
      </c>
      <c r="O165" s="120">
        <f t="shared" si="35"/>
        <v>773.30136986301011</v>
      </c>
      <c r="P165" s="42"/>
      <c r="Q165" s="141">
        <f t="shared" si="38"/>
        <v>50773.301369862776</v>
      </c>
      <c r="R165" s="120">
        <f t="shared" si="40"/>
        <v>1666.6666666666667</v>
      </c>
      <c r="S165" s="142">
        <f t="shared" si="41"/>
        <v>773.30136986301011</v>
      </c>
      <c r="T165" s="120">
        <f t="shared" si="42"/>
        <v>2439.9680365296767</v>
      </c>
      <c r="U165" s="120">
        <f t="shared" si="39"/>
        <v>48333.333333333103</v>
      </c>
      <c r="W165" s="125">
        <f t="shared" si="36"/>
        <v>151</v>
      </c>
    </row>
    <row r="166" spans="2:23" x14ac:dyDescent="0.25">
      <c r="B166" s="47"/>
      <c r="C166" s="51">
        <v>158</v>
      </c>
      <c r="D166" s="51">
        <v>31</v>
      </c>
      <c r="E166" s="51"/>
      <c r="F166" s="53">
        <v>20.77</v>
      </c>
      <c r="G166" s="44">
        <f t="shared" si="31"/>
        <v>22.47</v>
      </c>
      <c r="J166" s="39">
        <f t="shared" si="37"/>
        <v>0</v>
      </c>
      <c r="K166" s="40">
        <v>30164</v>
      </c>
      <c r="L166" s="54" t="str">
        <f t="shared" si="32"/>
        <v>.</v>
      </c>
      <c r="M166" s="58">
        <f t="shared" si="33"/>
        <v>0</v>
      </c>
      <c r="N166" s="124">
        <f t="shared" si="34"/>
        <v>48333.333333333103</v>
      </c>
      <c r="O166" s="120">
        <f t="shared" si="35"/>
        <v>922.39863013698198</v>
      </c>
      <c r="P166" s="42"/>
      <c r="Q166" s="141">
        <f t="shared" si="38"/>
        <v>49255.731963470083</v>
      </c>
      <c r="R166" s="120">
        <f t="shared" si="40"/>
        <v>1666.6666666666667</v>
      </c>
      <c r="S166" s="142">
        <f t="shared" si="41"/>
        <v>922.39863013698198</v>
      </c>
      <c r="T166" s="120">
        <f t="shared" si="42"/>
        <v>2589.0652968036488</v>
      </c>
      <c r="U166" s="120">
        <f t="shared" si="39"/>
        <v>46666.666666666431</v>
      </c>
      <c r="W166" s="125">
        <f t="shared" si="36"/>
        <v>152</v>
      </c>
    </row>
    <row r="167" spans="2:23" x14ac:dyDescent="0.25">
      <c r="B167" s="47"/>
      <c r="C167" s="51">
        <v>159</v>
      </c>
      <c r="D167" s="51">
        <v>30</v>
      </c>
      <c r="E167" s="51"/>
      <c r="F167" s="53">
        <v>16.100000000000001</v>
      </c>
      <c r="G167" s="44">
        <f t="shared" si="31"/>
        <v>17.8</v>
      </c>
      <c r="J167" s="39">
        <f t="shared" si="37"/>
        <v>0</v>
      </c>
      <c r="K167" s="40">
        <v>30195</v>
      </c>
      <c r="L167" s="54" t="str">
        <f t="shared" si="32"/>
        <v>.</v>
      </c>
      <c r="M167" s="58">
        <f t="shared" si="33"/>
        <v>0</v>
      </c>
      <c r="N167" s="124">
        <f t="shared" si="34"/>
        <v>46666.666666666431</v>
      </c>
      <c r="O167" s="120">
        <f t="shared" si="35"/>
        <v>682.73972602739389</v>
      </c>
      <c r="P167" s="42"/>
      <c r="Q167" s="141">
        <f t="shared" si="38"/>
        <v>47349.406392693825</v>
      </c>
      <c r="R167" s="120">
        <f t="shared" si="40"/>
        <v>1666.6666666666667</v>
      </c>
      <c r="S167" s="142">
        <f t="shared" si="41"/>
        <v>682.73972602739389</v>
      </c>
      <c r="T167" s="120">
        <f t="shared" si="42"/>
        <v>2349.4063926940607</v>
      </c>
      <c r="U167" s="120">
        <f t="shared" si="39"/>
        <v>44999.999999999767</v>
      </c>
      <c r="W167" s="125">
        <f t="shared" si="36"/>
        <v>153</v>
      </c>
    </row>
    <row r="168" spans="2:23" x14ac:dyDescent="0.25">
      <c r="B168" s="47"/>
      <c r="C168" s="47">
        <v>160</v>
      </c>
      <c r="D168" s="51">
        <v>31</v>
      </c>
      <c r="E168" s="51"/>
      <c r="F168" s="53">
        <v>15.7</v>
      </c>
      <c r="G168" s="44">
        <f t="shared" si="31"/>
        <v>17.399999999999999</v>
      </c>
      <c r="J168" s="39">
        <f t="shared" si="37"/>
        <v>0</v>
      </c>
      <c r="K168" s="40">
        <v>30225</v>
      </c>
      <c r="L168" s="54" t="str">
        <f t="shared" si="32"/>
        <v>.</v>
      </c>
      <c r="M168" s="58">
        <f t="shared" si="33"/>
        <v>0</v>
      </c>
      <c r="N168" s="124">
        <f t="shared" si="34"/>
        <v>44999.999999999767</v>
      </c>
      <c r="O168" s="120">
        <f t="shared" si="35"/>
        <v>665.01369863013349</v>
      </c>
      <c r="P168" s="42"/>
      <c r="Q168" s="141">
        <f t="shared" si="38"/>
        <v>45665.013698629904</v>
      </c>
      <c r="R168" s="120">
        <f t="shared" si="40"/>
        <v>1666.6666666666667</v>
      </c>
      <c r="S168" s="142">
        <f t="shared" si="41"/>
        <v>665.01369863013349</v>
      </c>
      <c r="T168" s="120">
        <f t="shared" si="42"/>
        <v>2331.6803652968001</v>
      </c>
      <c r="U168" s="120">
        <f t="shared" si="39"/>
        <v>43333.333333333103</v>
      </c>
      <c r="W168" s="125">
        <f t="shared" si="36"/>
        <v>154</v>
      </c>
    </row>
    <row r="169" spans="2:23" x14ac:dyDescent="0.25">
      <c r="B169" s="47"/>
      <c r="C169" s="51">
        <v>161</v>
      </c>
      <c r="D169" s="51">
        <v>30</v>
      </c>
      <c r="E169" s="51"/>
      <c r="F169" s="53">
        <v>14</v>
      </c>
      <c r="G169" s="44">
        <f t="shared" si="31"/>
        <v>15.7</v>
      </c>
      <c r="J169" s="39">
        <f t="shared" si="37"/>
        <v>0</v>
      </c>
      <c r="K169" s="40">
        <v>30256</v>
      </c>
      <c r="L169" s="54" t="str">
        <f t="shared" si="32"/>
        <v>.</v>
      </c>
      <c r="M169" s="58">
        <f t="shared" si="33"/>
        <v>0</v>
      </c>
      <c r="N169" s="124">
        <f t="shared" si="34"/>
        <v>43333.333333333103</v>
      </c>
      <c r="O169" s="120">
        <f t="shared" si="35"/>
        <v>559.17808219177778</v>
      </c>
      <c r="P169" s="42"/>
      <c r="Q169" s="141">
        <f t="shared" si="38"/>
        <v>43892.511415524881</v>
      </c>
      <c r="R169" s="120">
        <f t="shared" si="40"/>
        <v>1666.6666666666667</v>
      </c>
      <c r="S169" s="142">
        <f t="shared" si="41"/>
        <v>559.17808219177778</v>
      </c>
      <c r="T169" s="120">
        <f t="shared" si="42"/>
        <v>2225.8447488584443</v>
      </c>
      <c r="U169" s="120">
        <f t="shared" si="39"/>
        <v>41666.666666666439</v>
      </c>
      <c r="W169" s="125">
        <f t="shared" si="36"/>
        <v>155</v>
      </c>
    </row>
    <row r="170" spans="2:23" x14ac:dyDescent="0.25">
      <c r="B170" s="47"/>
      <c r="C170" s="51">
        <v>162</v>
      </c>
      <c r="D170" s="51">
        <v>31</v>
      </c>
      <c r="E170" s="51"/>
      <c r="F170" s="53">
        <v>11.46</v>
      </c>
      <c r="G170" s="44">
        <f t="shared" si="31"/>
        <v>13.16</v>
      </c>
      <c r="I170" s="96">
        <f>SUM(G159:G170)/12</f>
        <v>18.022500000000001</v>
      </c>
      <c r="J170" s="39">
        <f t="shared" si="37"/>
        <v>0</v>
      </c>
      <c r="K170" s="40">
        <v>30286</v>
      </c>
      <c r="L170" s="54" t="str">
        <f t="shared" si="32"/>
        <v>.</v>
      </c>
      <c r="M170" s="58">
        <f t="shared" si="33"/>
        <v>0</v>
      </c>
      <c r="N170" s="124">
        <f t="shared" si="34"/>
        <v>41666.666666666439</v>
      </c>
      <c r="O170" s="120">
        <f t="shared" si="35"/>
        <v>465.70776255707506</v>
      </c>
      <c r="P170" s="42"/>
      <c r="Q170" s="141">
        <f t="shared" si="38"/>
        <v>42132.374429223513</v>
      </c>
      <c r="R170" s="120">
        <f t="shared" si="40"/>
        <v>1666.6666666666667</v>
      </c>
      <c r="S170" s="142">
        <f t="shared" si="41"/>
        <v>465.70776255707506</v>
      </c>
      <c r="T170" s="120">
        <f t="shared" si="42"/>
        <v>2132.3744292237416</v>
      </c>
      <c r="U170" s="120">
        <f t="shared" si="39"/>
        <v>39999.999999999774</v>
      </c>
      <c r="W170" s="125">
        <f t="shared" si="36"/>
        <v>156</v>
      </c>
    </row>
    <row r="171" spans="2:23" x14ac:dyDescent="0.25">
      <c r="B171" s="47"/>
      <c r="C171" s="47">
        <v>163</v>
      </c>
      <c r="D171" s="51">
        <v>31</v>
      </c>
      <c r="E171" s="51"/>
      <c r="F171" s="53">
        <v>12.36</v>
      </c>
      <c r="G171" s="44">
        <f t="shared" si="31"/>
        <v>14.059999999999999</v>
      </c>
      <c r="H171" s="39">
        <f>H159+1</f>
        <v>1983</v>
      </c>
      <c r="J171" s="39">
        <f t="shared" si="37"/>
        <v>0</v>
      </c>
      <c r="K171" s="40">
        <v>30317</v>
      </c>
      <c r="L171" s="54" t="str">
        <f t="shared" si="32"/>
        <v>.</v>
      </c>
      <c r="M171" s="58">
        <f t="shared" si="33"/>
        <v>0</v>
      </c>
      <c r="N171" s="124">
        <f t="shared" si="34"/>
        <v>39999.999999999774</v>
      </c>
      <c r="O171" s="120">
        <f t="shared" si="35"/>
        <v>477.65479452054518</v>
      </c>
      <c r="P171" s="42"/>
      <c r="Q171" s="141">
        <f t="shared" si="38"/>
        <v>40477.65479452032</v>
      </c>
      <c r="R171" s="120">
        <f t="shared" si="40"/>
        <v>1666.6666666666667</v>
      </c>
      <c r="S171" s="142">
        <f t="shared" si="41"/>
        <v>477.65479452054518</v>
      </c>
      <c r="T171" s="120">
        <f t="shared" si="42"/>
        <v>2144.3214611872118</v>
      </c>
      <c r="U171" s="120">
        <f t="shared" si="39"/>
        <v>38333.33333333311</v>
      </c>
      <c r="W171" s="125">
        <f t="shared" si="36"/>
        <v>157</v>
      </c>
    </row>
    <row r="172" spans="2:23" x14ac:dyDescent="0.25">
      <c r="B172" s="47"/>
      <c r="C172" s="51">
        <v>164</v>
      </c>
      <c r="D172" s="51">
        <v>28.25</v>
      </c>
      <c r="E172" s="51"/>
      <c r="F172" s="53">
        <v>12.68</v>
      </c>
      <c r="G172" s="44">
        <f t="shared" si="31"/>
        <v>14.379999999999999</v>
      </c>
      <c r="J172" s="39">
        <f t="shared" si="37"/>
        <v>0</v>
      </c>
      <c r="K172" s="40">
        <v>30348</v>
      </c>
      <c r="L172" s="54" t="str">
        <f t="shared" si="32"/>
        <v>.</v>
      </c>
      <c r="M172" s="58">
        <f t="shared" si="33"/>
        <v>0</v>
      </c>
      <c r="N172" s="124">
        <f t="shared" si="34"/>
        <v>38333.33333333311</v>
      </c>
      <c r="O172" s="120">
        <f t="shared" si="35"/>
        <v>426.63949771689249</v>
      </c>
      <c r="P172" s="42"/>
      <c r="Q172" s="141">
        <f t="shared" si="38"/>
        <v>38759.97283105</v>
      </c>
      <c r="R172" s="120">
        <f t="shared" si="40"/>
        <v>1666.6666666666667</v>
      </c>
      <c r="S172" s="142">
        <f t="shared" si="41"/>
        <v>426.63949771689249</v>
      </c>
      <c r="T172" s="120">
        <f t="shared" si="42"/>
        <v>2093.306164383559</v>
      </c>
      <c r="U172" s="120">
        <f t="shared" si="39"/>
        <v>36666.666666666439</v>
      </c>
      <c r="W172" s="125">
        <f t="shared" si="36"/>
        <v>158</v>
      </c>
    </row>
    <row r="173" spans="2:23" x14ac:dyDescent="0.25">
      <c r="B173" s="47"/>
      <c r="C173" s="51">
        <v>165</v>
      </c>
      <c r="D173" s="51">
        <v>31</v>
      </c>
      <c r="E173" s="51"/>
      <c r="F173" s="53">
        <v>16.73</v>
      </c>
      <c r="G173" s="44">
        <f t="shared" si="31"/>
        <v>18.43</v>
      </c>
      <c r="J173" s="39">
        <f t="shared" si="37"/>
        <v>0</v>
      </c>
      <c r="K173" s="40">
        <v>30376</v>
      </c>
      <c r="L173" s="54" t="str">
        <f t="shared" si="32"/>
        <v>.</v>
      </c>
      <c r="M173" s="58">
        <f t="shared" si="33"/>
        <v>0</v>
      </c>
      <c r="N173" s="124">
        <f t="shared" si="34"/>
        <v>36666.666666666439</v>
      </c>
      <c r="O173" s="120">
        <f t="shared" si="35"/>
        <v>573.93881278538447</v>
      </c>
      <c r="P173" s="42"/>
      <c r="Q173" s="141">
        <f t="shared" si="38"/>
        <v>37240.60547945182</v>
      </c>
      <c r="R173" s="120">
        <f t="shared" si="40"/>
        <v>1666.6666666666667</v>
      </c>
      <c r="S173" s="142">
        <f t="shared" si="41"/>
        <v>573.93881278538447</v>
      </c>
      <c r="T173" s="120">
        <f t="shared" si="42"/>
        <v>2240.6054794520514</v>
      </c>
      <c r="U173" s="120">
        <f t="shared" si="39"/>
        <v>34999.999999999767</v>
      </c>
      <c r="W173" s="125">
        <f t="shared" si="36"/>
        <v>159</v>
      </c>
    </row>
    <row r="174" spans="2:23" x14ac:dyDescent="0.25">
      <c r="B174" s="47"/>
      <c r="C174" s="47">
        <v>166</v>
      </c>
      <c r="D174" s="51">
        <v>30</v>
      </c>
      <c r="E174" s="51"/>
      <c r="F174" s="53">
        <v>12.61</v>
      </c>
      <c r="G174" s="44">
        <f t="shared" si="31"/>
        <v>14.309999999999999</v>
      </c>
      <c r="J174" s="39">
        <f t="shared" si="37"/>
        <v>0</v>
      </c>
      <c r="K174" s="40">
        <v>30407</v>
      </c>
      <c r="L174" s="54" t="str">
        <f t="shared" si="32"/>
        <v>.</v>
      </c>
      <c r="M174" s="58">
        <f t="shared" si="33"/>
        <v>0</v>
      </c>
      <c r="N174" s="124">
        <f t="shared" si="34"/>
        <v>34999.999999999767</v>
      </c>
      <c r="O174" s="120">
        <f t="shared" si="35"/>
        <v>411.6575342465726</v>
      </c>
      <c r="P174" s="42"/>
      <c r="Q174" s="141">
        <f t="shared" si="38"/>
        <v>35411.65753424634</v>
      </c>
      <c r="R174" s="120">
        <f t="shared" si="40"/>
        <v>1666.6666666666667</v>
      </c>
      <c r="S174" s="142">
        <f t="shared" si="41"/>
        <v>411.6575342465726</v>
      </c>
      <c r="T174" s="120">
        <f t="shared" si="42"/>
        <v>2078.3242009132391</v>
      </c>
      <c r="U174" s="120">
        <f t="shared" si="39"/>
        <v>33333.333333333103</v>
      </c>
      <c r="W174" s="125">
        <f t="shared" si="36"/>
        <v>160</v>
      </c>
    </row>
    <row r="175" spans="2:23" x14ac:dyDescent="0.25">
      <c r="B175" s="47"/>
      <c r="C175" s="51">
        <v>167</v>
      </c>
      <c r="D175" s="51">
        <v>31</v>
      </c>
      <c r="E175" s="51"/>
      <c r="F175" s="53">
        <v>11.9</v>
      </c>
      <c r="G175" s="44">
        <f t="shared" si="31"/>
        <v>13.6</v>
      </c>
      <c r="J175" s="39">
        <f t="shared" si="37"/>
        <v>0</v>
      </c>
      <c r="K175" s="40">
        <v>30437</v>
      </c>
      <c r="L175" s="54" t="str">
        <f t="shared" si="32"/>
        <v>.</v>
      </c>
      <c r="M175" s="58">
        <f t="shared" si="33"/>
        <v>0</v>
      </c>
      <c r="N175" s="124">
        <f t="shared" si="34"/>
        <v>33333.333333333103</v>
      </c>
      <c r="O175" s="120">
        <f t="shared" si="35"/>
        <v>385.02283105022565</v>
      </c>
      <c r="P175" s="42"/>
      <c r="Q175" s="141">
        <f t="shared" si="38"/>
        <v>33718.356164383331</v>
      </c>
      <c r="R175" s="120">
        <f t="shared" si="40"/>
        <v>1666.6666666666667</v>
      </c>
      <c r="S175" s="142">
        <f t="shared" si="41"/>
        <v>385.02283105022565</v>
      </c>
      <c r="T175" s="120">
        <f t="shared" si="42"/>
        <v>2051.6894977168922</v>
      </c>
      <c r="U175" s="120">
        <f t="shared" si="39"/>
        <v>31666.666666666439</v>
      </c>
      <c r="W175" s="125">
        <f t="shared" si="36"/>
        <v>161</v>
      </c>
    </row>
    <row r="176" spans="2:23" x14ac:dyDescent="0.25">
      <c r="B176" s="47"/>
      <c r="C176" s="51">
        <v>168</v>
      </c>
      <c r="D176" s="51">
        <v>30</v>
      </c>
      <c r="E176" s="51"/>
      <c r="F176" s="53">
        <v>11.74</v>
      </c>
      <c r="G176" s="44">
        <f t="shared" si="31"/>
        <v>13.44</v>
      </c>
      <c r="H176" s="44">
        <f>(G181+G183)/2</f>
        <v>11.25</v>
      </c>
      <c r="J176" s="39">
        <f t="shared" si="37"/>
        <v>0</v>
      </c>
      <c r="K176" s="40">
        <v>30468</v>
      </c>
      <c r="L176" s="54" t="str">
        <f t="shared" si="32"/>
        <v>.</v>
      </c>
      <c r="M176" s="58">
        <f t="shared" si="33"/>
        <v>0</v>
      </c>
      <c r="N176" s="124">
        <f t="shared" si="34"/>
        <v>31666.666666666439</v>
      </c>
      <c r="O176" s="120">
        <f t="shared" si="35"/>
        <v>349.80821917807964</v>
      </c>
      <c r="P176" s="115">
        <f>SUM(O165:O176)</f>
        <v>6693.0609589040714</v>
      </c>
      <c r="Q176" s="141">
        <f t="shared" si="38"/>
        <v>32016.47488584452</v>
      </c>
      <c r="R176" s="120">
        <f t="shared" si="40"/>
        <v>1666.6666666666667</v>
      </c>
      <c r="S176" s="142">
        <f t="shared" si="41"/>
        <v>349.80821917807964</v>
      </c>
      <c r="T176" s="120">
        <f t="shared" si="42"/>
        <v>2016.4748858447465</v>
      </c>
      <c r="U176" s="120">
        <f t="shared" si="39"/>
        <v>29999.999999999774</v>
      </c>
      <c r="W176" s="125">
        <f t="shared" si="36"/>
        <v>162</v>
      </c>
    </row>
    <row r="177" spans="2:23" x14ac:dyDescent="0.25">
      <c r="B177" s="47">
        <f>B165+1</f>
        <v>15</v>
      </c>
      <c r="C177" s="47">
        <v>169</v>
      </c>
      <c r="D177" s="51">
        <v>31</v>
      </c>
      <c r="E177" s="51"/>
      <c r="F177" s="53">
        <v>10.35</v>
      </c>
      <c r="G177" s="44">
        <f t="shared" si="31"/>
        <v>12.049999999999999</v>
      </c>
      <c r="J177" s="39">
        <f t="shared" si="37"/>
        <v>0</v>
      </c>
      <c r="K177" s="40">
        <v>30498</v>
      </c>
      <c r="L177" s="54" t="str">
        <f t="shared" si="32"/>
        <v>.</v>
      </c>
      <c r="M177" s="58">
        <f t="shared" si="33"/>
        <v>0</v>
      </c>
      <c r="N177" s="124">
        <f t="shared" si="34"/>
        <v>29999.999999999774</v>
      </c>
      <c r="O177" s="120">
        <f t="shared" si="35"/>
        <v>307.02739726027164</v>
      </c>
      <c r="P177" s="42"/>
      <c r="Q177" s="141">
        <f t="shared" si="38"/>
        <v>30307.027397260044</v>
      </c>
      <c r="R177" s="120">
        <f t="shared" si="40"/>
        <v>1666.6666666666667</v>
      </c>
      <c r="S177" s="142">
        <f t="shared" si="41"/>
        <v>307.02739726027164</v>
      </c>
      <c r="T177" s="120">
        <f t="shared" si="42"/>
        <v>1973.6940639269383</v>
      </c>
      <c r="U177" s="120">
        <f t="shared" si="39"/>
        <v>28333.333333333107</v>
      </c>
      <c r="W177" s="125">
        <f t="shared" si="36"/>
        <v>163</v>
      </c>
    </row>
    <row r="178" spans="2:23" x14ac:dyDescent="0.25">
      <c r="B178" s="47"/>
      <c r="C178" s="51">
        <v>170</v>
      </c>
      <c r="D178" s="51">
        <v>31</v>
      </c>
      <c r="E178" s="51"/>
      <c r="F178" s="53">
        <v>10.67</v>
      </c>
      <c r="G178" s="44">
        <f t="shared" si="31"/>
        <v>12.37</v>
      </c>
      <c r="J178" s="39">
        <f t="shared" si="37"/>
        <v>0</v>
      </c>
      <c r="K178" s="40">
        <v>30529</v>
      </c>
      <c r="L178" s="54" t="str">
        <f t="shared" si="32"/>
        <v>.</v>
      </c>
      <c r="M178" s="58">
        <f t="shared" si="33"/>
        <v>0</v>
      </c>
      <c r="N178" s="124">
        <f t="shared" si="34"/>
        <v>28333.333333333107</v>
      </c>
      <c r="O178" s="120">
        <f t="shared" si="35"/>
        <v>297.67077625570539</v>
      </c>
      <c r="P178" s="42"/>
      <c r="Q178" s="141">
        <f t="shared" si="38"/>
        <v>28631.004109588812</v>
      </c>
      <c r="R178" s="120">
        <f t="shared" si="40"/>
        <v>1666.6666666666667</v>
      </c>
      <c r="S178" s="142">
        <f t="shared" si="41"/>
        <v>297.67077625570539</v>
      </c>
      <c r="T178" s="120">
        <f t="shared" si="42"/>
        <v>1964.3374429223722</v>
      </c>
      <c r="U178" s="120">
        <f t="shared" si="39"/>
        <v>26666.666666666439</v>
      </c>
      <c r="W178" s="125">
        <f t="shared" si="36"/>
        <v>164</v>
      </c>
    </row>
    <row r="179" spans="2:23" x14ac:dyDescent="0.25">
      <c r="B179" s="47"/>
      <c r="C179" s="51">
        <v>171</v>
      </c>
      <c r="D179" s="51">
        <v>30</v>
      </c>
      <c r="E179" s="51"/>
      <c r="F179" s="53">
        <v>10.98</v>
      </c>
      <c r="G179" s="44">
        <f t="shared" si="31"/>
        <v>12.68</v>
      </c>
      <c r="J179" s="39">
        <f t="shared" si="37"/>
        <v>0</v>
      </c>
      <c r="K179" s="40">
        <v>30560</v>
      </c>
      <c r="L179" s="54" t="str">
        <f t="shared" si="32"/>
        <v>.</v>
      </c>
      <c r="M179" s="58">
        <f t="shared" si="33"/>
        <v>0</v>
      </c>
      <c r="N179" s="124">
        <f t="shared" si="34"/>
        <v>26666.666666666439</v>
      </c>
      <c r="O179" s="120">
        <f t="shared" si="35"/>
        <v>277.91780821917575</v>
      </c>
      <c r="P179" s="42"/>
      <c r="Q179" s="141">
        <f t="shared" si="38"/>
        <v>26944.584474885614</v>
      </c>
      <c r="R179" s="120">
        <f t="shared" si="40"/>
        <v>1666.6666666666667</v>
      </c>
      <c r="S179" s="142">
        <f t="shared" si="41"/>
        <v>277.91780821917575</v>
      </c>
      <c r="T179" s="120">
        <f t="shared" si="42"/>
        <v>1944.5844748858426</v>
      </c>
      <c r="U179" s="120">
        <f t="shared" si="39"/>
        <v>24999.999999999771</v>
      </c>
      <c r="W179" s="125">
        <f t="shared" si="36"/>
        <v>165</v>
      </c>
    </row>
    <row r="180" spans="2:23" x14ac:dyDescent="0.25">
      <c r="B180" s="47"/>
      <c r="C180" s="47">
        <v>172</v>
      </c>
      <c r="D180" s="51">
        <v>31</v>
      </c>
      <c r="E180" s="51"/>
      <c r="F180" s="53">
        <v>10.24</v>
      </c>
      <c r="G180" s="44">
        <f t="shared" si="31"/>
        <v>11.94</v>
      </c>
      <c r="J180" s="39">
        <f t="shared" si="37"/>
        <v>0</v>
      </c>
      <c r="K180" s="40">
        <v>30590</v>
      </c>
      <c r="L180" s="54" t="str">
        <f t="shared" si="32"/>
        <v>.</v>
      </c>
      <c r="M180" s="58">
        <f t="shared" si="33"/>
        <v>0</v>
      </c>
      <c r="N180" s="124">
        <f t="shared" si="34"/>
        <v>24999.999999999771</v>
      </c>
      <c r="O180" s="120">
        <f t="shared" si="35"/>
        <v>253.52054794520316</v>
      </c>
      <c r="P180" s="42"/>
      <c r="Q180" s="141">
        <f t="shared" si="38"/>
        <v>25253.520547944972</v>
      </c>
      <c r="R180" s="120">
        <f t="shared" si="40"/>
        <v>1666.6666666666667</v>
      </c>
      <c r="S180" s="142">
        <f t="shared" si="41"/>
        <v>253.52054794520316</v>
      </c>
      <c r="T180" s="120">
        <f t="shared" si="42"/>
        <v>1920.1872146118699</v>
      </c>
      <c r="U180" s="120">
        <f t="shared" si="39"/>
        <v>23333.333333333103</v>
      </c>
      <c r="W180" s="125">
        <f t="shared" si="36"/>
        <v>166</v>
      </c>
    </row>
    <row r="181" spans="2:23" x14ac:dyDescent="0.25">
      <c r="B181" s="47"/>
      <c r="C181" s="51">
        <v>173</v>
      </c>
      <c r="D181" s="51">
        <v>30</v>
      </c>
      <c r="E181" s="51"/>
      <c r="F181" s="53">
        <v>9.9700000000000006</v>
      </c>
      <c r="G181" s="44">
        <f t="shared" si="31"/>
        <v>11.67</v>
      </c>
      <c r="J181" s="39">
        <f t="shared" si="37"/>
        <v>0</v>
      </c>
      <c r="K181" s="40">
        <v>30621</v>
      </c>
      <c r="L181" s="54" t="str">
        <f t="shared" si="32"/>
        <v>.</v>
      </c>
      <c r="M181" s="58">
        <f t="shared" si="33"/>
        <v>0</v>
      </c>
      <c r="N181" s="124">
        <f t="shared" si="34"/>
        <v>23333.333333333103</v>
      </c>
      <c r="O181" s="120">
        <f t="shared" si="35"/>
        <v>223.80821917807998</v>
      </c>
      <c r="P181" s="42"/>
      <c r="Q181" s="141">
        <f t="shared" si="38"/>
        <v>23557.141552511184</v>
      </c>
      <c r="R181" s="120">
        <f t="shared" si="40"/>
        <v>1666.6666666666667</v>
      </c>
      <c r="S181" s="142">
        <f t="shared" si="41"/>
        <v>223.80821917807998</v>
      </c>
      <c r="T181" s="120">
        <f t="shared" si="42"/>
        <v>1890.4748858447467</v>
      </c>
      <c r="U181" s="120">
        <f t="shared" si="39"/>
        <v>21666.666666666439</v>
      </c>
      <c r="W181" s="125">
        <f t="shared" si="36"/>
        <v>167</v>
      </c>
    </row>
    <row r="182" spans="2:23" x14ac:dyDescent="0.25">
      <c r="B182" s="47"/>
      <c r="C182" s="51">
        <v>174</v>
      </c>
      <c r="D182" s="51">
        <v>31</v>
      </c>
      <c r="E182" s="51"/>
      <c r="F182" s="53">
        <v>4.76</v>
      </c>
      <c r="G182" s="44">
        <v>11.25</v>
      </c>
      <c r="I182" s="96">
        <f>SUM(G171:G182)/12</f>
        <v>13.348333333333331</v>
      </c>
      <c r="J182" s="39">
        <f t="shared" si="37"/>
        <v>0</v>
      </c>
      <c r="K182" s="40">
        <v>30651</v>
      </c>
      <c r="L182" s="54" t="str">
        <f t="shared" si="32"/>
        <v>.</v>
      </c>
      <c r="M182" s="58">
        <f t="shared" si="33"/>
        <v>0</v>
      </c>
      <c r="N182" s="124">
        <f t="shared" si="34"/>
        <v>21666.666666666439</v>
      </c>
      <c r="O182" s="120">
        <f t="shared" si="35"/>
        <v>207.0205479452033</v>
      </c>
      <c r="P182" s="42"/>
      <c r="Q182" s="141">
        <f t="shared" si="38"/>
        <v>21873.68721461164</v>
      </c>
      <c r="R182" s="120">
        <f t="shared" si="40"/>
        <v>1666.6666666666667</v>
      </c>
      <c r="S182" s="142">
        <f t="shared" si="41"/>
        <v>207.0205479452033</v>
      </c>
      <c r="T182" s="120">
        <f t="shared" si="42"/>
        <v>1873.6872146118701</v>
      </c>
      <c r="U182" s="120">
        <f t="shared" si="39"/>
        <v>19999.999999999771</v>
      </c>
      <c r="W182" s="125">
        <f t="shared" si="36"/>
        <v>168</v>
      </c>
    </row>
    <row r="183" spans="2:23" x14ac:dyDescent="0.25">
      <c r="B183" s="47"/>
      <c r="C183" s="47">
        <v>175</v>
      </c>
      <c r="D183" s="51">
        <v>31</v>
      </c>
      <c r="E183" s="51"/>
      <c r="F183" s="53">
        <v>9.1300000000000008</v>
      </c>
      <c r="G183" s="44">
        <f t="shared" si="31"/>
        <v>10.83</v>
      </c>
      <c r="H183" s="39">
        <f>H171+1</f>
        <v>1984</v>
      </c>
      <c r="J183" s="39">
        <f t="shared" si="37"/>
        <v>0</v>
      </c>
      <c r="K183" s="40">
        <v>30682</v>
      </c>
      <c r="L183" s="54" t="str">
        <f t="shared" si="32"/>
        <v>.</v>
      </c>
      <c r="M183" s="58">
        <f t="shared" si="33"/>
        <v>0</v>
      </c>
      <c r="N183" s="124">
        <f t="shared" si="34"/>
        <v>19999.999999999771</v>
      </c>
      <c r="O183" s="120">
        <f t="shared" si="35"/>
        <v>183.96164383561435</v>
      </c>
      <c r="P183" s="42"/>
      <c r="Q183" s="141">
        <f t="shared" si="38"/>
        <v>20183.961643835384</v>
      </c>
      <c r="R183" s="120">
        <f t="shared" si="40"/>
        <v>1666.6666666666667</v>
      </c>
      <c r="S183" s="142">
        <f t="shared" si="41"/>
        <v>183.96164383561435</v>
      </c>
      <c r="T183" s="120">
        <f t="shared" si="42"/>
        <v>1850.628310502281</v>
      </c>
      <c r="U183" s="120">
        <f t="shared" si="39"/>
        <v>18333.333333333103</v>
      </c>
      <c r="W183" s="125">
        <f t="shared" si="36"/>
        <v>169</v>
      </c>
    </row>
    <row r="184" spans="2:23" x14ac:dyDescent="0.25">
      <c r="B184" s="47"/>
      <c r="C184" s="51">
        <v>176</v>
      </c>
      <c r="D184" s="51">
        <v>28.25</v>
      </c>
      <c r="E184" s="51"/>
      <c r="F184" s="53">
        <v>9.7799999999999994</v>
      </c>
      <c r="G184" s="44">
        <f t="shared" si="31"/>
        <v>11.479999999999999</v>
      </c>
      <c r="J184" s="39">
        <f t="shared" si="37"/>
        <v>0</v>
      </c>
      <c r="K184" s="40">
        <v>30713</v>
      </c>
      <c r="L184" s="54" t="str">
        <f t="shared" si="32"/>
        <v>.</v>
      </c>
      <c r="M184" s="58">
        <f t="shared" si="33"/>
        <v>0</v>
      </c>
      <c r="N184" s="124">
        <f t="shared" si="34"/>
        <v>18333.333333333103</v>
      </c>
      <c r="O184" s="120">
        <f t="shared" si="35"/>
        <v>162.89543378995228</v>
      </c>
      <c r="P184" s="42"/>
      <c r="Q184" s="141">
        <f t="shared" si="38"/>
        <v>18496.228767123055</v>
      </c>
      <c r="R184" s="120">
        <f t="shared" si="40"/>
        <v>1666.6666666666667</v>
      </c>
      <c r="S184" s="142">
        <f t="shared" si="41"/>
        <v>162.89543378995228</v>
      </c>
      <c r="T184" s="120">
        <f t="shared" si="42"/>
        <v>1829.562100456619</v>
      </c>
      <c r="U184" s="120">
        <f t="shared" si="39"/>
        <v>16666.666666666435</v>
      </c>
      <c r="W184" s="125">
        <f t="shared" si="36"/>
        <v>170</v>
      </c>
    </row>
    <row r="185" spans="2:23" x14ac:dyDescent="0.25">
      <c r="B185" s="47"/>
      <c r="C185" s="51">
        <v>177</v>
      </c>
      <c r="D185" s="51">
        <v>31</v>
      </c>
      <c r="E185" s="51"/>
      <c r="F185" s="53">
        <v>12.55</v>
      </c>
      <c r="G185" s="44">
        <f t="shared" si="31"/>
        <v>14.25</v>
      </c>
      <c r="J185" s="39">
        <f t="shared" si="37"/>
        <v>0</v>
      </c>
      <c r="K185" s="40">
        <v>30742</v>
      </c>
      <c r="L185" s="54" t="str">
        <f t="shared" si="32"/>
        <v>.</v>
      </c>
      <c r="M185" s="58">
        <f t="shared" si="33"/>
        <v>0</v>
      </c>
      <c r="N185" s="124">
        <f t="shared" si="34"/>
        <v>16666.666666666435</v>
      </c>
      <c r="O185" s="120">
        <f t="shared" si="35"/>
        <v>201.71232876712051</v>
      </c>
      <c r="P185" s="42"/>
      <c r="Q185" s="141">
        <f t="shared" si="38"/>
        <v>16868.378995433555</v>
      </c>
      <c r="R185" s="120">
        <f t="shared" si="40"/>
        <v>1666.6666666666667</v>
      </c>
      <c r="S185" s="142">
        <f t="shared" si="41"/>
        <v>201.71232876712051</v>
      </c>
      <c r="T185" s="120">
        <f t="shared" si="42"/>
        <v>1868.3789954337872</v>
      </c>
      <c r="U185" s="120">
        <f t="shared" si="39"/>
        <v>14999.999999999767</v>
      </c>
      <c r="W185" s="125">
        <f t="shared" si="36"/>
        <v>171</v>
      </c>
    </row>
    <row r="186" spans="2:23" x14ac:dyDescent="0.25">
      <c r="B186" s="47"/>
      <c r="C186" s="47">
        <v>178</v>
      </c>
      <c r="D186" s="51">
        <v>30</v>
      </c>
      <c r="E186" s="51"/>
      <c r="F186" s="53">
        <v>15.15</v>
      </c>
      <c r="G186" s="44">
        <f t="shared" si="31"/>
        <v>16.850000000000001</v>
      </c>
      <c r="J186" s="39">
        <f t="shared" si="37"/>
        <v>0</v>
      </c>
      <c r="K186" s="40">
        <v>30773</v>
      </c>
      <c r="L186" s="54" t="str">
        <f t="shared" si="32"/>
        <v>.</v>
      </c>
      <c r="M186" s="58">
        <f t="shared" si="33"/>
        <v>0</v>
      </c>
      <c r="N186" s="124">
        <f t="shared" si="34"/>
        <v>14999.999999999767</v>
      </c>
      <c r="O186" s="120">
        <f t="shared" si="35"/>
        <v>207.73972602739406</v>
      </c>
      <c r="P186" s="42"/>
      <c r="Q186" s="141">
        <f t="shared" si="38"/>
        <v>15207.739726027161</v>
      </c>
      <c r="R186" s="120">
        <f t="shared" si="40"/>
        <v>1666.6666666666667</v>
      </c>
      <c r="S186" s="142">
        <f t="shared" si="41"/>
        <v>207.73972602739406</v>
      </c>
      <c r="T186" s="120">
        <f t="shared" si="42"/>
        <v>1874.4063926940607</v>
      </c>
      <c r="U186" s="120">
        <f t="shared" si="39"/>
        <v>13333.333333333099</v>
      </c>
      <c r="W186" s="125">
        <f t="shared" si="36"/>
        <v>172</v>
      </c>
    </row>
    <row r="187" spans="2:23" x14ac:dyDescent="0.25">
      <c r="B187" s="47"/>
      <c r="C187" s="51">
        <v>179</v>
      </c>
      <c r="D187" s="51">
        <v>31</v>
      </c>
      <c r="E187" s="51"/>
      <c r="F187" s="53">
        <v>14.08</v>
      </c>
      <c r="G187" s="44">
        <f t="shared" si="31"/>
        <v>15.78</v>
      </c>
      <c r="J187" s="39">
        <f t="shared" si="37"/>
        <v>0</v>
      </c>
      <c r="K187" s="40">
        <v>30803</v>
      </c>
      <c r="L187" s="54" t="str">
        <f t="shared" si="32"/>
        <v>.</v>
      </c>
      <c r="M187" s="58">
        <f t="shared" si="33"/>
        <v>0</v>
      </c>
      <c r="N187" s="124">
        <f t="shared" si="34"/>
        <v>13333.333333333099</v>
      </c>
      <c r="O187" s="120">
        <f t="shared" si="35"/>
        <v>178.69589041095577</v>
      </c>
      <c r="P187" s="42"/>
      <c r="Q187" s="141">
        <f t="shared" si="38"/>
        <v>13512.029223744055</v>
      </c>
      <c r="R187" s="120">
        <f t="shared" si="40"/>
        <v>1666.6666666666667</v>
      </c>
      <c r="S187" s="142">
        <f t="shared" si="41"/>
        <v>178.69589041095577</v>
      </c>
      <c r="T187" s="120">
        <f t="shared" si="42"/>
        <v>1845.3625570776226</v>
      </c>
      <c r="U187" s="120">
        <f t="shared" si="39"/>
        <v>11666.666666666433</v>
      </c>
      <c r="W187" s="125">
        <f t="shared" si="36"/>
        <v>173</v>
      </c>
    </row>
    <row r="188" spans="2:23" x14ac:dyDescent="0.25">
      <c r="B188" s="47"/>
      <c r="C188" s="51">
        <v>180</v>
      </c>
      <c r="D188" s="51">
        <v>30</v>
      </c>
      <c r="E188" s="51"/>
      <c r="F188" s="53">
        <v>12.33</v>
      </c>
      <c r="G188" s="44">
        <f t="shared" si="31"/>
        <v>14.03</v>
      </c>
      <c r="J188" s="39">
        <f t="shared" si="37"/>
        <v>0</v>
      </c>
      <c r="K188" s="40">
        <v>30834</v>
      </c>
      <c r="L188" s="54" t="str">
        <f t="shared" si="32"/>
        <v>.</v>
      </c>
      <c r="M188" s="58">
        <f t="shared" si="33"/>
        <v>0</v>
      </c>
      <c r="N188" s="124">
        <f t="shared" si="34"/>
        <v>11666.666666666433</v>
      </c>
      <c r="O188" s="120">
        <f t="shared" si="35"/>
        <v>134.53424657533975</v>
      </c>
      <c r="P188" s="115">
        <f>SUM(O177:O188)</f>
        <v>2636.504566210016</v>
      </c>
      <c r="Q188" s="141">
        <f t="shared" si="38"/>
        <v>11801.200913241773</v>
      </c>
      <c r="R188" s="120">
        <f t="shared" si="40"/>
        <v>1666.6666666666667</v>
      </c>
      <c r="S188" s="142">
        <f t="shared" si="41"/>
        <v>134.53424657533975</v>
      </c>
      <c r="T188" s="120">
        <f t="shared" si="42"/>
        <v>1801.2009132420064</v>
      </c>
      <c r="U188" s="120">
        <f t="shared" si="39"/>
        <v>9999.9999999997672</v>
      </c>
      <c r="W188" s="125">
        <f t="shared" si="36"/>
        <v>174</v>
      </c>
    </row>
    <row r="189" spans="2:23" x14ac:dyDescent="0.25">
      <c r="B189" s="47">
        <f>B177+1</f>
        <v>16</v>
      </c>
      <c r="C189" s="47">
        <v>181</v>
      </c>
      <c r="D189" s="51">
        <v>31</v>
      </c>
      <c r="E189" s="51"/>
      <c r="F189" s="53">
        <v>12.19</v>
      </c>
      <c r="G189" s="44">
        <f t="shared" si="31"/>
        <v>13.889999999999999</v>
      </c>
      <c r="J189" s="39">
        <f t="shared" si="37"/>
        <v>0</v>
      </c>
      <c r="K189" s="40">
        <v>30864</v>
      </c>
      <c r="L189" s="54" t="str">
        <f t="shared" si="32"/>
        <v>.</v>
      </c>
      <c r="M189" s="58">
        <f t="shared" si="33"/>
        <v>0</v>
      </c>
      <c r="N189" s="124">
        <f t="shared" si="34"/>
        <v>9999.9999999997672</v>
      </c>
      <c r="O189" s="120">
        <f t="shared" si="35"/>
        <v>117.96986301369586</v>
      </c>
      <c r="P189" s="42"/>
      <c r="Q189" s="141">
        <f t="shared" si="38"/>
        <v>10117.969863013463</v>
      </c>
      <c r="R189" s="120">
        <f t="shared" si="40"/>
        <v>1666.6666666666667</v>
      </c>
      <c r="S189" s="142">
        <f t="shared" si="41"/>
        <v>117.96986301369586</v>
      </c>
      <c r="T189" s="120">
        <f t="shared" si="42"/>
        <v>1784.6365296803626</v>
      </c>
      <c r="U189" s="120">
        <f t="shared" si="39"/>
        <v>8333.3333333330993</v>
      </c>
      <c r="W189" s="125">
        <f t="shared" si="36"/>
        <v>175</v>
      </c>
    </row>
    <row r="190" spans="2:23" x14ac:dyDescent="0.25">
      <c r="B190" s="47"/>
      <c r="C190" s="51">
        <v>182</v>
      </c>
      <c r="D190" s="51">
        <v>31</v>
      </c>
      <c r="E190" s="51"/>
      <c r="F190" s="53">
        <v>11.61</v>
      </c>
      <c r="G190" s="44">
        <f t="shared" si="31"/>
        <v>13.309999999999999</v>
      </c>
      <c r="J190" s="39">
        <f t="shared" si="37"/>
        <v>0</v>
      </c>
      <c r="K190" s="40">
        <v>30895</v>
      </c>
      <c r="L190" s="54" t="str">
        <f t="shared" si="32"/>
        <v>.</v>
      </c>
      <c r="M190" s="58">
        <f t="shared" si="33"/>
        <v>0</v>
      </c>
      <c r="N190" s="124">
        <f t="shared" si="34"/>
        <v>8333.3333333330993</v>
      </c>
      <c r="O190" s="120">
        <f t="shared" si="35"/>
        <v>94.203196347029305</v>
      </c>
      <c r="P190" s="42"/>
      <c r="Q190" s="141">
        <f t="shared" si="38"/>
        <v>8427.5365296801283</v>
      </c>
      <c r="R190" s="120">
        <f t="shared" si="40"/>
        <v>1666.6666666666667</v>
      </c>
      <c r="S190" s="142">
        <f t="shared" si="41"/>
        <v>94.203196347029305</v>
      </c>
      <c r="T190" s="120">
        <f t="shared" si="42"/>
        <v>1760.869863013696</v>
      </c>
      <c r="U190" s="120">
        <f t="shared" si="39"/>
        <v>6666.6666666664323</v>
      </c>
      <c r="W190" s="125">
        <f t="shared" si="36"/>
        <v>176</v>
      </c>
    </row>
    <row r="191" spans="2:23" x14ac:dyDescent="0.25">
      <c r="B191" s="47"/>
      <c r="C191" s="51">
        <v>183</v>
      </c>
      <c r="D191" s="51">
        <v>30</v>
      </c>
      <c r="E191" s="51"/>
      <c r="F191" s="53">
        <v>11.07</v>
      </c>
      <c r="G191" s="44">
        <f t="shared" si="31"/>
        <v>12.77</v>
      </c>
      <c r="J191" s="39">
        <f t="shared" si="37"/>
        <v>0</v>
      </c>
      <c r="K191" s="40">
        <v>30926</v>
      </c>
      <c r="L191" s="54" t="str">
        <f t="shared" si="32"/>
        <v>.</v>
      </c>
      <c r="M191" s="58">
        <f t="shared" si="33"/>
        <v>0</v>
      </c>
      <c r="N191" s="124">
        <f t="shared" si="34"/>
        <v>6666.6666666664323</v>
      </c>
      <c r="O191" s="120">
        <f t="shared" si="35"/>
        <v>69.97260273972357</v>
      </c>
      <c r="P191" s="42"/>
      <c r="Q191" s="141">
        <f t="shared" si="38"/>
        <v>6736.639269406156</v>
      </c>
      <c r="R191" s="120">
        <f t="shared" si="40"/>
        <v>1666.6666666666667</v>
      </c>
      <c r="S191" s="142">
        <f t="shared" si="41"/>
        <v>69.97260273972357</v>
      </c>
      <c r="T191" s="120">
        <f t="shared" si="42"/>
        <v>1736.6392694063902</v>
      </c>
      <c r="U191" s="120">
        <f t="shared" si="39"/>
        <v>4999.9999999997654</v>
      </c>
      <c r="W191" s="125">
        <f t="shared" si="36"/>
        <v>177</v>
      </c>
    </row>
    <row r="192" spans="2:23" x14ac:dyDescent="0.25">
      <c r="B192" s="47"/>
      <c r="C192" s="47">
        <v>184</v>
      </c>
      <c r="D192" s="51">
        <v>31</v>
      </c>
      <c r="E192" s="51"/>
      <c r="F192" s="53">
        <v>11.14</v>
      </c>
      <c r="G192" s="44">
        <f t="shared" si="31"/>
        <v>12.84</v>
      </c>
      <c r="J192" s="39">
        <f t="shared" si="37"/>
        <v>0</v>
      </c>
      <c r="K192" s="40">
        <v>30956</v>
      </c>
      <c r="L192" s="54" t="str">
        <f t="shared" si="32"/>
        <v>.</v>
      </c>
      <c r="M192" s="58">
        <f t="shared" si="33"/>
        <v>0</v>
      </c>
      <c r="N192" s="124">
        <f t="shared" si="34"/>
        <v>4999.9999999997654</v>
      </c>
      <c r="O192" s="120">
        <f t="shared" si="35"/>
        <v>54.526027397257714</v>
      </c>
      <c r="P192" s="42"/>
      <c r="Q192" s="141">
        <f t="shared" si="38"/>
        <v>5054.5260273970234</v>
      </c>
      <c r="R192" s="120">
        <f t="shared" si="40"/>
        <v>1666.6666666666667</v>
      </c>
      <c r="S192" s="142">
        <f t="shared" si="41"/>
        <v>54.526027397257714</v>
      </c>
      <c r="T192" s="120">
        <f t="shared" si="42"/>
        <v>1721.1926940639244</v>
      </c>
      <c r="U192" s="120">
        <f t="shared" si="39"/>
        <v>3333.3333333330993</v>
      </c>
      <c r="W192" s="125">
        <f t="shared" si="36"/>
        <v>178</v>
      </c>
    </row>
    <row r="193" spans="2:23" x14ac:dyDescent="0.25">
      <c r="B193" s="47"/>
      <c r="C193" s="51">
        <v>185</v>
      </c>
      <c r="D193" s="51">
        <v>30</v>
      </c>
      <c r="E193" s="51"/>
      <c r="F193" s="53">
        <v>11.52</v>
      </c>
      <c r="G193" s="44">
        <f t="shared" si="31"/>
        <v>13.219999999999999</v>
      </c>
      <c r="J193" s="39">
        <f t="shared" si="37"/>
        <v>0</v>
      </c>
      <c r="K193" s="40">
        <v>30987</v>
      </c>
      <c r="L193" s="54" t="str">
        <f t="shared" si="32"/>
        <v>.</v>
      </c>
      <c r="M193" s="58">
        <f t="shared" si="33"/>
        <v>0</v>
      </c>
      <c r="N193" s="124">
        <f t="shared" si="34"/>
        <v>3333.3333333330993</v>
      </c>
      <c r="O193" s="120">
        <f t="shared" si="35"/>
        <v>36.219178082189238</v>
      </c>
      <c r="P193" s="42"/>
      <c r="Q193" s="141">
        <f t="shared" si="38"/>
        <v>3369.5525114152883</v>
      </c>
      <c r="R193" s="120">
        <f t="shared" si="40"/>
        <v>1666.6666666666667</v>
      </c>
      <c r="S193" s="142">
        <f t="shared" si="41"/>
        <v>36.219178082189238</v>
      </c>
      <c r="T193" s="120">
        <f t="shared" si="42"/>
        <v>1702.885844748856</v>
      </c>
      <c r="U193" s="120">
        <f t="shared" si="39"/>
        <v>1666.6666666664323</v>
      </c>
      <c r="W193" s="125">
        <f t="shared" si="36"/>
        <v>179</v>
      </c>
    </row>
    <row r="194" spans="2:23" x14ac:dyDescent="0.25">
      <c r="B194" s="47"/>
      <c r="C194" s="51">
        <v>186</v>
      </c>
      <c r="D194" s="51">
        <v>31</v>
      </c>
      <c r="E194" s="51"/>
      <c r="F194" s="53">
        <v>12.01</v>
      </c>
      <c r="G194" s="44">
        <f t="shared" si="31"/>
        <v>13.709999999999999</v>
      </c>
      <c r="I194" s="96">
        <f>SUM(G183:G194)/12</f>
        <v>13.58</v>
      </c>
      <c r="J194" s="39">
        <f t="shared" si="37"/>
        <v>0</v>
      </c>
      <c r="K194" s="40">
        <v>31017</v>
      </c>
      <c r="L194" s="54" t="str">
        <f t="shared" si="32"/>
        <v>.</v>
      </c>
      <c r="M194" s="58">
        <f t="shared" si="33"/>
        <v>0</v>
      </c>
      <c r="N194" s="124">
        <f t="shared" si="34"/>
        <v>1666.6666666664323</v>
      </c>
      <c r="O194" s="120">
        <f t="shared" si="35"/>
        <v>19.406849315065763</v>
      </c>
      <c r="P194" s="42"/>
      <c r="Q194" s="141">
        <f t="shared" si="38"/>
        <v>1686.0735159814981</v>
      </c>
      <c r="R194" s="120">
        <f t="shared" si="40"/>
        <v>1666.6666666666667</v>
      </c>
      <c r="S194" s="142">
        <f t="shared" si="41"/>
        <v>19.406849315065763</v>
      </c>
      <c r="T194" s="120">
        <f t="shared" si="42"/>
        <v>1686.0735159817325</v>
      </c>
      <c r="U194" s="120">
        <f t="shared" si="39"/>
        <v>-2.3442225938197225E-10</v>
      </c>
      <c r="W194" s="125">
        <f>IF(T194&gt;0,W193+1,0)</f>
        <v>180</v>
      </c>
    </row>
    <row r="195" spans="2:23" x14ac:dyDescent="0.25">
      <c r="B195" s="47"/>
      <c r="C195" s="47">
        <v>187</v>
      </c>
      <c r="D195" s="51">
        <v>31</v>
      </c>
      <c r="E195" s="51"/>
      <c r="F195" s="53">
        <v>11.27</v>
      </c>
      <c r="G195" s="44">
        <f t="shared" si="31"/>
        <v>12.969999999999999</v>
      </c>
      <c r="H195" s="39">
        <f>H183+1</f>
        <v>1985</v>
      </c>
      <c r="J195" s="39">
        <f t="shared" si="37"/>
        <v>0</v>
      </c>
      <c r="K195" s="40">
        <v>31048</v>
      </c>
      <c r="L195" s="54" t="str">
        <f t="shared" si="32"/>
        <v>.</v>
      </c>
      <c r="M195" s="58">
        <f t="shared" si="33"/>
        <v>0</v>
      </c>
      <c r="N195" s="124">
        <f t="shared" si="34"/>
        <v>0</v>
      </c>
      <c r="O195" s="120">
        <f t="shared" si="35"/>
        <v>0</v>
      </c>
      <c r="P195" s="42"/>
      <c r="Q195" s="141">
        <f t="shared" si="38"/>
        <v>0</v>
      </c>
      <c r="R195" s="120" t="b">
        <f t="shared" si="40"/>
        <v>0</v>
      </c>
      <c r="S195" s="142">
        <f t="shared" si="41"/>
        <v>0</v>
      </c>
      <c r="T195" s="120">
        <f t="shared" si="42"/>
        <v>0</v>
      </c>
      <c r="U195" s="120">
        <f t="shared" si="39"/>
        <v>0</v>
      </c>
      <c r="W195" s="125">
        <f t="shared" ref="W195:W258" si="43">IF(T195&gt;0,W194+1,0)</f>
        <v>0</v>
      </c>
    </row>
    <row r="196" spans="2:23" x14ac:dyDescent="0.25">
      <c r="B196" s="47"/>
      <c r="C196" s="51">
        <v>188</v>
      </c>
      <c r="D196" s="51">
        <v>28.25</v>
      </c>
      <c r="E196" s="51"/>
      <c r="F196" s="53">
        <v>11.64</v>
      </c>
      <c r="G196" s="44">
        <f t="shared" si="31"/>
        <v>13.34</v>
      </c>
      <c r="J196" s="39">
        <f t="shared" si="37"/>
        <v>0</v>
      </c>
      <c r="K196" s="40">
        <v>31079</v>
      </c>
      <c r="L196" s="54" t="str">
        <f t="shared" si="32"/>
        <v>.</v>
      </c>
      <c r="M196" s="58">
        <f t="shared" si="33"/>
        <v>0</v>
      </c>
      <c r="N196" s="124">
        <f t="shared" si="34"/>
        <v>0</v>
      </c>
      <c r="O196" s="120">
        <f t="shared" si="35"/>
        <v>0</v>
      </c>
      <c r="P196" s="42"/>
      <c r="Q196" s="141">
        <f t="shared" si="38"/>
        <v>0</v>
      </c>
      <c r="R196" s="120" t="b">
        <f t="shared" si="40"/>
        <v>0</v>
      </c>
      <c r="S196" s="142">
        <f t="shared" si="41"/>
        <v>0</v>
      </c>
      <c r="T196" s="120">
        <f t="shared" si="42"/>
        <v>0</v>
      </c>
      <c r="U196" s="120">
        <f t="shared" si="39"/>
        <v>0</v>
      </c>
      <c r="W196" s="125">
        <f t="shared" si="43"/>
        <v>0</v>
      </c>
    </row>
    <row r="197" spans="2:23" x14ac:dyDescent="0.25">
      <c r="B197" s="47"/>
      <c r="C197" s="51">
        <v>189</v>
      </c>
      <c r="D197" s="51">
        <v>31</v>
      </c>
      <c r="E197" s="51"/>
      <c r="F197" s="53">
        <v>13.97</v>
      </c>
      <c r="G197" s="44">
        <f t="shared" si="31"/>
        <v>15.67</v>
      </c>
      <c r="J197" s="39">
        <f t="shared" si="37"/>
        <v>0</v>
      </c>
      <c r="K197" s="40">
        <v>31107</v>
      </c>
      <c r="L197" s="54" t="str">
        <f t="shared" si="32"/>
        <v>.</v>
      </c>
      <c r="M197" s="58">
        <f t="shared" si="33"/>
        <v>0</v>
      </c>
      <c r="N197" s="124">
        <f t="shared" si="34"/>
        <v>0</v>
      </c>
      <c r="O197" s="120">
        <f t="shared" si="35"/>
        <v>0</v>
      </c>
      <c r="P197" s="42"/>
      <c r="Q197" s="141">
        <f t="shared" si="38"/>
        <v>0</v>
      </c>
      <c r="R197" s="120" t="b">
        <f t="shared" si="40"/>
        <v>0</v>
      </c>
      <c r="S197" s="142">
        <f t="shared" si="41"/>
        <v>0</v>
      </c>
      <c r="T197" s="120">
        <f t="shared" si="42"/>
        <v>0</v>
      </c>
      <c r="U197" s="120">
        <f t="shared" si="39"/>
        <v>0</v>
      </c>
      <c r="W197" s="125">
        <f t="shared" si="43"/>
        <v>0</v>
      </c>
    </row>
    <row r="198" spans="2:23" x14ac:dyDescent="0.25">
      <c r="B198" s="47"/>
      <c r="C198" s="47">
        <v>190</v>
      </c>
      <c r="D198" s="51">
        <v>30</v>
      </c>
      <c r="E198" s="51"/>
      <c r="F198" s="53">
        <v>15.4</v>
      </c>
      <c r="G198" s="44">
        <f t="shared" si="31"/>
        <v>17.100000000000001</v>
      </c>
      <c r="J198" s="39">
        <f t="shared" si="37"/>
        <v>0</v>
      </c>
      <c r="K198" s="40">
        <v>31138</v>
      </c>
      <c r="L198" s="54" t="str">
        <f t="shared" si="32"/>
        <v>.</v>
      </c>
      <c r="M198" s="58">
        <f t="shared" si="33"/>
        <v>0</v>
      </c>
      <c r="N198" s="124">
        <f t="shared" si="34"/>
        <v>0</v>
      </c>
      <c r="O198" s="120">
        <f t="shared" si="35"/>
        <v>0</v>
      </c>
      <c r="P198" s="42"/>
      <c r="Q198" s="141">
        <f t="shared" si="38"/>
        <v>0</v>
      </c>
      <c r="R198" s="120" t="b">
        <f t="shared" si="40"/>
        <v>0</v>
      </c>
      <c r="S198" s="142">
        <f t="shared" si="41"/>
        <v>0</v>
      </c>
      <c r="T198" s="120">
        <f t="shared" si="42"/>
        <v>0</v>
      </c>
      <c r="U198" s="120">
        <f t="shared" si="39"/>
        <v>0</v>
      </c>
      <c r="W198" s="125">
        <f t="shared" si="43"/>
        <v>0</v>
      </c>
    </row>
    <row r="199" spans="2:23" x14ac:dyDescent="0.25">
      <c r="B199" s="47"/>
      <c r="C199" s="51">
        <v>191</v>
      </c>
      <c r="D199" s="51">
        <v>31</v>
      </c>
      <c r="E199" s="51"/>
      <c r="F199" s="53">
        <v>15.84</v>
      </c>
      <c r="G199" s="44">
        <f t="shared" si="31"/>
        <v>17.54</v>
      </c>
      <c r="J199" s="39">
        <f t="shared" si="37"/>
        <v>0</v>
      </c>
      <c r="K199" s="40">
        <v>31168</v>
      </c>
      <c r="L199" s="54" t="str">
        <f t="shared" si="32"/>
        <v>.</v>
      </c>
      <c r="M199" s="58">
        <f t="shared" si="33"/>
        <v>0</v>
      </c>
      <c r="N199" s="124">
        <f t="shared" si="34"/>
        <v>0</v>
      </c>
      <c r="O199" s="120">
        <f t="shared" si="35"/>
        <v>0</v>
      </c>
      <c r="P199" s="42"/>
      <c r="Q199" s="141">
        <f t="shared" si="38"/>
        <v>0</v>
      </c>
      <c r="R199" s="120" t="b">
        <f t="shared" si="40"/>
        <v>0</v>
      </c>
      <c r="S199" s="142">
        <f t="shared" si="41"/>
        <v>0</v>
      </c>
      <c r="T199" s="120">
        <f t="shared" si="42"/>
        <v>0</v>
      </c>
      <c r="U199" s="120">
        <f t="shared" si="39"/>
        <v>0</v>
      </c>
      <c r="W199" s="125">
        <f t="shared" si="43"/>
        <v>0</v>
      </c>
    </row>
    <row r="200" spans="2:23" x14ac:dyDescent="0.25">
      <c r="B200" s="47"/>
      <c r="C200" s="51">
        <v>192</v>
      </c>
      <c r="D200" s="51">
        <v>30</v>
      </c>
      <c r="E200" s="51"/>
      <c r="F200" s="53">
        <v>18.920000000000002</v>
      </c>
      <c r="G200" s="44">
        <f t="shared" si="31"/>
        <v>20.62</v>
      </c>
      <c r="J200" s="39">
        <f t="shared" si="37"/>
        <v>0</v>
      </c>
      <c r="K200" s="40">
        <v>31199</v>
      </c>
      <c r="L200" s="54" t="str">
        <f t="shared" si="32"/>
        <v>.</v>
      </c>
      <c r="M200" s="58">
        <f t="shared" si="33"/>
        <v>0</v>
      </c>
      <c r="N200" s="124">
        <f t="shared" si="34"/>
        <v>0</v>
      </c>
      <c r="O200" s="120">
        <f t="shared" si="35"/>
        <v>0</v>
      </c>
      <c r="P200" s="115">
        <f>SUM(O189:O200)</f>
        <v>392.29771689496147</v>
      </c>
      <c r="Q200" s="141">
        <f t="shared" si="38"/>
        <v>0</v>
      </c>
      <c r="R200" s="120" t="b">
        <f t="shared" si="40"/>
        <v>0</v>
      </c>
      <c r="S200" s="142">
        <f t="shared" si="41"/>
        <v>0</v>
      </c>
      <c r="T200" s="120">
        <f t="shared" si="42"/>
        <v>0</v>
      </c>
      <c r="U200" s="120">
        <f t="shared" si="39"/>
        <v>0</v>
      </c>
      <c r="W200" s="125">
        <f t="shared" si="43"/>
        <v>0</v>
      </c>
    </row>
    <row r="201" spans="2:23" x14ac:dyDescent="0.25">
      <c r="B201" s="47">
        <f>B189+1</f>
        <v>17</v>
      </c>
      <c r="C201" s="47">
        <v>193</v>
      </c>
      <c r="D201" s="51">
        <v>31</v>
      </c>
      <c r="E201" s="51"/>
      <c r="F201" s="53">
        <v>15.48</v>
      </c>
      <c r="G201" s="44">
        <f t="shared" ref="G201:G264" si="44">F201+$G$4</f>
        <v>17.18</v>
      </c>
      <c r="J201" s="39">
        <f t="shared" si="37"/>
        <v>0</v>
      </c>
      <c r="K201" s="40">
        <v>31229</v>
      </c>
      <c r="L201" s="54" t="str">
        <f t="shared" ref="L201:L264" si="45">IF(J201=1,K201,".")</f>
        <v>.</v>
      </c>
      <c r="M201" s="58">
        <f t="shared" ref="M201:M264" si="46">IF(J201=1,$F$2,0)</f>
        <v>0</v>
      </c>
      <c r="N201" s="124">
        <f t="shared" ref="N201:N264" si="47">IF(U200&gt;0,U200,0)</f>
        <v>0</v>
      </c>
      <c r="O201" s="120">
        <f t="shared" ref="O201:O264" si="48">IF(M201+N201&gt;0,(M201+N201)*G201/100/365*D201,0)</f>
        <v>0</v>
      </c>
      <c r="P201" s="42"/>
      <c r="Q201" s="141">
        <f t="shared" si="38"/>
        <v>0</v>
      </c>
      <c r="R201" s="120" t="b">
        <f t="shared" si="40"/>
        <v>0</v>
      </c>
      <c r="S201" s="142">
        <f t="shared" si="41"/>
        <v>0</v>
      </c>
      <c r="T201" s="120">
        <f t="shared" si="42"/>
        <v>0</v>
      </c>
      <c r="U201" s="120">
        <f t="shared" si="39"/>
        <v>0</v>
      </c>
      <c r="W201" s="125">
        <f t="shared" si="43"/>
        <v>0</v>
      </c>
    </row>
    <row r="202" spans="2:23" x14ac:dyDescent="0.25">
      <c r="B202" s="47"/>
      <c r="C202" s="51">
        <v>194</v>
      </c>
      <c r="D202" s="51">
        <v>31</v>
      </c>
      <c r="E202" s="51"/>
      <c r="F202" s="53">
        <v>16.5</v>
      </c>
      <c r="G202" s="44">
        <f t="shared" si="44"/>
        <v>18.2</v>
      </c>
      <c r="J202" s="39">
        <f t="shared" si="37"/>
        <v>0</v>
      </c>
      <c r="K202" s="40">
        <v>31260</v>
      </c>
      <c r="L202" s="54" t="str">
        <f t="shared" si="45"/>
        <v>.</v>
      </c>
      <c r="M202" s="58">
        <f t="shared" si="46"/>
        <v>0</v>
      </c>
      <c r="N202" s="124">
        <f t="shared" si="47"/>
        <v>0</v>
      </c>
      <c r="O202" s="120">
        <f t="shared" si="48"/>
        <v>0</v>
      </c>
      <c r="P202" s="42"/>
      <c r="Q202" s="141">
        <f t="shared" si="38"/>
        <v>0</v>
      </c>
      <c r="R202" s="120" t="b">
        <f t="shared" si="40"/>
        <v>0</v>
      </c>
      <c r="S202" s="142">
        <f t="shared" si="41"/>
        <v>0</v>
      </c>
      <c r="T202" s="120">
        <f t="shared" si="42"/>
        <v>0</v>
      </c>
      <c r="U202" s="120">
        <f t="shared" si="39"/>
        <v>0</v>
      </c>
      <c r="W202" s="125">
        <f t="shared" si="43"/>
        <v>0</v>
      </c>
    </row>
    <row r="203" spans="2:23" x14ac:dyDescent="0.25">
      <c r="B203" s="47"/>
      <c r="C203" s="51">
        <v>195</v>
      </c>
      <c r="D203" s="51">
        <v>30</v>
      </c>
      <c r="E203" s="51"/>
      <c r="F203" s="53">
        <v>16.41</v>
      </c>
      <c r="G203" s="44">
        <f t="shared" si="44"/>
        <v>18.11</v>
      </c>
      <c r="J203" s="39">
        <f t="shared" si="37"/>
        <v>0</v>
      </c>
      <c r="K203" s="40">
        <v>31291</v>
      </c>
      <c r="L203" s="54" t="str">
        <f t="shared" si="45"/>
        <v>.</v>
      </c>
      <c r="M203" s="58">
        <f t="shared" si="46"/>
        <v>0</v>
      </c>
      <c r="N203" s="124">
        <f t="shared" si="47"/>
        <v>0</v>
      </c>
      <c r="O203" s="120">
        <f t="shared" si="48"/>
        <v>0</v>
      </c>
      <c r="P203" s="42"/>
      <c r="Q203" s="141">
        <f t="shared" si="38"/>
        <v>0</v>
      </c>
      <c r="R203" s="120" t="b">
        <f t="shared" si="40"/>
        <v>0</v>
      </c>
      <c r="S203" s="142">
        <f t="shared" si="41"/>
        <v>0</v>
      </c>
      <c r="T203" s="120">
        <f t="shared" si="42"/>
        <v>0</v>
      </c>
      <c r="U203" s="120">
        <f t="shared" si="39"/>
        <v>0</v>
      </c>
      <c r="W203" s="125">
        <f t="shared" si="43"/>
        <v>0</v>
      </c>
    </row>
    <row r="204" spans="2:23" x14ac:dyDescent="0.25">
      <c r="B204" s="47"/>
      <c r="C204" s="47">
        <v>196</v>
      </c>
      <c r="D204" s="51">
        <v>31</v>
      </c>
      <c r="E204" s="51"/>
      <c r="F204" s="53">
        <v>16.09</v>
      </c>
      <c r="G204" s="44">
        <f t="shared" si="44"/>
        <v>17.79</v>
      </c>
      <c r="J204" s="39">
        <f t="shared" si="37"/>
        <v>0</v>
      </c>
      <c r="K204" s="40">
        <v>31321</v>
      </c>
      <c r="L204" s="54" t="str">
        <f t="shared" si="45"/>
        <v>.</v>
      </c>
      <c r="M204" s="58">
        <f t="shared" si="46"/>
        <v>0</v>
      </c>
      <c r="N204" s="124">
        <f t="shared" si="47"/>
        <v>0</v>
      </c>
      <c r="O204" s="120">
        <f t="shared" si="48"/>
        <v>0</v>
      </c>
      <c r="P204" s="42"/>
      <c r="Q204" s="141">
        <f t="shared" si="38"/>
        <v>0</v>
      </c>
      <c r="R204" s="120" t="b">
        <f t="shared" si="40"/>
        <v>0</v>
      </c>
      <c r="S204" s="142">
        <f t="shared" si="41"/>
        <v>0</v>
      </c>
      <c r="T204" s="120">
        <f t="shared" si="42"/>
        <v>0</v>
      </c>
      <c r="U204" s="120">
        <f t="shared" si="39"/>
        <v>0</v>
      </c>
      <c r="W204" s="125">
        <f t="shared" si="43"/>
        <v>0</v>
      </c>
    </row>
    <row r="205" spans="2:23" x14ac:dyDescent="0.25">
      <c r="B205" s="47"/>
      <c r="C205" s="51">
        <v>197</v>
      </c>
      <c r="D205" s="51">
        <v>30</v>
      </c>
      <c r="E205" s="51"/>
      <c r="F205" s="53">
        <v>18.12</v>
      </c>
      <c r="G205" s="44">
        <f t="shared" si="44"/>
        <v>19.82</v>
      </c>
      <c r="J205" s="39">
        <f t="shared" si="37"/>
        <v>0</v>
      </c>
      <c r="K205" s="40">
        <v>31352</v>
      </c>
      <c r="L205" s="54" t="str">
        <f t="shared" si="45"/>
        <v>.</v>
      </c>
      <c r="M205" s="58">
        <f t="shared" si="46"/>
        <v>0</v>
      </c>
      <c r="N205" s="124">
        <f t="shared" si="47"/>
        <v>0</v>
      </c>
      <c r="O205" s="120">
        <f t="shared" si="48"/>
        <v>0</v>
      </c>
      <c r="P205" s="42"/>
      <c r="Q205" s="141">
        <f t="shared" si="38"/>
        <v>0</v>
      </c>
      <c r="R205" s="120" t="b">
        <f t="shared" si="40"/>
        <v>0</v>
      </c>
      <c r="S205" s="142">
        <f t="shared" si="41"/>
        <v>0</v>
      </c>
      <c r="T205" s="120">
        <f t="shared" si="42"/>
        <v>0</v>
      </c>
      <c r="U205" s="120">
        <f t="shared" si="39"/>
        <v>0</v>
      </c>
      <c r="W205" s="125">
        <f t="shared" si="43"/>
        <v>0</v>
      </c>
    </row>
    <row r="206" spans="2:23" x14ac:dyDescent="0.25">
      <c r="B206" s="47"/>
      <c r="C206" s="51">
        <v>198</v>
      </c>
      <c r="D206" s="51">
        <v>31</v>
      </c>
      <c r="E206" s="51"/>
      <c r="F206" s="53">
        <v>19.39</v>
      </c>
      <c r="G206" s="44">
        <f t="shared" si="44"/>
        <v>21.09</v>
      </c>
      <c r="J206" s="39">
        <f t="shared" si="37"/>
        <v>0</v>
      </c>
      <c r="K206" s="40">
        <v>31382</v>
      </c>
      <c r="L206" s="54" t="str">
        <f t="shared" si="45"/>
        <v>.</v>
      </c>
      <c r="M206" s="58">
        <f t="shared" si="46"/>
        <v>0</v>
      </c>
      <c r="N206" s="124">
        <f t="shared" si="47"/>
        <v>0</v>
      </c>
      <c r="O206" s="120">
        <f t="shared" si="48"/>
        <v>0</v>
      </c>
      <c r="P206" s="42"/>
      <c r="Q206" s="141">
        <f t="shared" si="38"/>
        <v>0</v>
      </c>
      <c r="R206" s="120" t="b">
        <f t="shared" si="40"/>
        <v>0</v>
      </c>
      <c r="S206" s="142">
        <f t="shared" si="41"/>
        <v>0</v>
      </c>
      <c r="T206" s="120">
        <f t="shared" si="42"/>
        <v>0</v>
      </c>
      <c r="U206" s="120">
        <f t="shared" si="39"/>
        <v>0</v>
      </c>
      <c r="W206" s="125">
        <f t="shared" si="43"/>
        <v>0</v>
      </c>
    </row>
    <row r="207" spans="2:23" x14ac:dyDescent="0.25">
      <c r="B207" s="47"/>
      <c r="C207" s="47">
        <v>199</v>
      </c>
      <c r="D207" s="51">
        <v>31</v>
      </c>
      <c r="E207" s="51"/>
      <c r="F207" s="53">
        <v>18.91</v>
      </c>
      <c r="G207" s="44">
        <f t="shared" si="44"/>
        <v>20.61</v>
      </c>
      <c r="H207" s="39">
        <f>H195+1</f>
        <v>1986</v>
      </c>
      <c r="I207" s="96">
        <f>SUM(G196:G207)/12</f>
        <v>18.089166666666667</v>
      </c>
      <c r="J207" s="39">
        <f t="shared" ref="J207:J255" si="49">IF($F$1=H207,1,0)</f>
        <v>0</v>
      </c>
      <c r="K207" s="40">
        <v>31413</v>
      </c>
      <c r="L207" s="54" t="str">
        <f t="shared" si="45"/>
        <v>.</v>
      </c>
      <c r="M207" s="58">
        <f t="shared" si="46"/>
        <v>0</v>
      </c>
      <c r="N207" s="124">
        <f t="shared" si="47"/>
        <v>0</v>
      </c>
      <c r="O207" s="120">
        <f t="shared" si="48"/>
        <v>0</v>
      </c>
      <c r="P207" s="42"/>
      <c r="Q207" s="141">
        <f t="shared" si="38"/>
        <v>0</v>
      </c>
      <c r="R207" s="120" t="b">
        <f t="shared" si="40"/>
        <v>0</v>
      </c>
      <c r="S207" s="142">
        <f t="shared" si="41"/>
        <v>0</v>
      </c>
      <c r="T207" s="120">
        <f t="shared" si="42"/>
        <v>0</v>
      </c>
      <c r="U207" s="120">
        <f t="shared" si="39"/>
        <v>0</v>
      </c>
      <c r="W207" s="125">
        <f t="shared" si="43"/>
        <v>0</v>
      </c>
    </row>
    <row r="208" spans="2:23" x14ac:dyDescent="0.25">
      <c r="B208" s="47"/>
      <c r="C208" s="51">
        <v>200</v>
      </c>
      <c r="D208" s="51">
        <v>28.25</v>
      </c>
      <c r="E208" s="51"/>
      <c r="F208" s="53">
        <v>18.579999999999998</v>
      </c>
      <c r="G208" s="44">
        <f t="shared" si="44"/>
        <v>20.279999999999998</v>
      </c>
      <c r="J208" s="39">
        <f t="shared" si="49"/>
        <v>0</v>
      </c>
      <c r="K208" s="40">
        <v>31444</v>
      </c>
      <c r="L208" s="54" t="str">
        <f t="shared" si="45"/>
        <v>.</v>
      </c>
      <c r="M208" s="58">
        <f t="shared" si="46"/>
        <v>0</v>
      </c>
      <c r="N208" s="124">
        <f t="shared" si="47"/>
        <v>0</v>
      </c>
      <c r="O208" s="120">
        <f t="shared" si="48"/>
        <v>0</v>
      </c>
      <c r="P208" s="42"/>
      <c r="Q208" s="141">
        <f t="shared" ref="Q208:Q271" si="50">M208+N208+O208</f>
        <v>0</v>
      </c>
      <c r="R208" s="120" t="b">
        <f t="shared" si="40"/>
        <v>0</v>
      </c>
      <c r="S208" s="142">
        <f t="shared" si="41"/>
        <v>0</v>
      </c>
      <c r="T208" s="120">
        <f t="shared" si="42"/>
        <v>0</v>
      </c>
      <c r="U208" s="120">
        <f t="shared" ref="U208:U271" si="51">IF(M208+N208&gt;0,Q208-T208,0)</f>
        <v>0</v>
      </c>
      <c r="W208" s="125">
        <f t="shared" si="43"/>
        <v>0</v>
      </c>
    </row>
    <row r="209" spans="2:23" x14ac:dyDescent="0.25">
      <c r="B209" s="47"/>
      <c r="C209" s="51">
        <v>201</v>
      </c>
      <c r="D209" s="51">
        <v>31</v>
      </c>
      <c r="E209" s="51"/>
      <c r="F209" s="53">
        <v>17.29</v>
      </c>
      <c r="G209" s="44">
        <f t="shared" si="44"/>
        <v>18.989999999999998</v>
      </c>
      <c r="J209" s="39">
        <f t="shared" si="49"/>
        <v>0</v>
      </c>
      <c r="K209" s="40">
        <v>31472</v>
      </c>
      <c r="L209" s="54" t="str">
        <f t="shared" si="45"/>
        <v>.</v>
      </c>
      <c r="M209" s="58">
        <f t="shared" si="46"/>
        <v>0</v>
      </c>
      <c r="N209" s="124">
        <f t="shared" si="47"/>
        <v>0</v>
      </c>
      <c r="O209" s="120">
        <f t="shared" si="48"/>
        <v>0</v>
      </c>
      <c r="P209" s="42"/>
      <c r="Q209" s="141">
        <f t="shared" si="50"/>
        <v>0</v>
      </c>
      <c r="R209" s="120" t="b">
        <f t="shared" si="40"/>
        <v>0</v>
      </c>
      <c r="S209" s="142">
        <f t="shared" si="41"/>
        <v>0</v>
      </c>
      <c r="T209" s="120">
        <f t="shared" si="42"/>
        <v>0</v>
      </c>
      <c r="U209" s="120">
        <f t="shared" si="51"/>
        <v>0</v>
      </c>
      <c r="W209" s="125">
        <f t="shared" si="43"/>
        <v>0</v>
      </c>
    </row>
    <row r="210" spans="2:23" x14ac:dyDescent="0.25">
      <c r="B210" s="47"/>
      <c r="C210" s="47">
        <v>202</v>
      </c>
      <c r="D210" s="51">
        <v>30</v>
      </c>
      <c r="E210" s="51"/>
      <c r="F210" s="53">
        <v>17.149999999999999</v>
      </c>
      <c r="G210" s="44">
        <f t="shared" si="44"/>
        <v>18.849999999999998</v>
      </c>
      <c r="J210" s="39">
        <f t="shared" si="49"/>
        <v>0</v>
      </c>
      <c r="K210" s="40">
        <v>31503</v>
      </c>
      <c r="L210" s="54" t="str">
        <f t="shared" si="45"/>
        <v>.</v>
      </c>
      <c r="M210" s="58">
        <f t="shared" si="46"/>
        <v>0</v>
      </c>
      <c r="N210" s="124">
        <f t="shared" si="47"/>
        <v>0</v>
      </c>
      <c r="O210" s="120">
        <f t="shared" si="48"/>
        <v>0</v>
      </c>
      <c r="P210" s="42"/>
      <c r="Q210" s="141">
        <f t="shared" si="50"/>
        <v>0</v>
      </c>
      <c r="R210" s="120" t="b">
        <f t="shared" si="40"/>
        <v>0</v>
      </c>
      <c r="S210" s="142">
        <f t="shared" si="41"/>
        <v>0</v>
      </c>
      <c r="T210" s="120">
        <f t="shared" si="42"/>
        <v>0</v>
      </c>
      <c r="U210" s="120">
        <f t="shared" si="51"/>
        <v>0</v>
      </c>
      <c r="W210" s="125">
        <f t="shared" si="43"/>
        <v>0</v>
      </c>
    </row>
    <row r="211" spans="2:23" x14ac:dyDescent="0.25">
      <c r="B211" s="47"/>
      <c r="C211" s="51">
        <v>203</v>
      </c>
      <c r="D211" s="51">
        <v>31</v>
      </c>
      <c r="E211" s="51"/>
      <c r="F211" s="53">
        <v>15.11</v>
      </c>
      <c r="G211" s="44">
        <f t="shared" si="44"/>
        <v>16.809999999999999</v>
      </c>
      <c r="J211" s="39">
        <f t="shared" si="49"/>
        <v>0</v>
      </c>
      <c r="K211" s="40">
        <v>31533</v>
      </c>
      <c r="L211" s="54" t="str">
        <f t="shared" si="45"/>
        <v>.</v>
      </c>
      <c r="M211" s="58">
        <f t="shared" si="46"/>
        <v>0</v>
      </c>
      <c r="N211" s="124">
        <f t="shared" si="47"/>
        <v>0</v>
      </c>
      <c r="O211" s="120">
        <f t="shared" si="48"/>
        <v>0</v>
      </c>
      <c r="P211" s="42"/>
      <c r="Q211" s="141">
        <f t="shared" si="50"/>
        <v>0</v>
      </c>
      <c r="R211" s="120" t="b">
        <f t="shared" si="40"/>
        <v>0</v>
      </c>
      <c r="S211" s="142">
        <f t="shared" si="41"/>
        <v>0</v>
      </c>
      <c r="T211" s="120">
        <f t="shared" si="42"/>
        <v>0</v>
      </c>
      <c r="U211" s="120">
        <f t="shared" si="51"/>
        <v>0</v>
      </c>
      <c r="W211" s="125">
        <f t="shared" si="43"/>
        <v>0</v>
      </c>
    </row>
    <row r="212" spans="2:23" x14ac:dyDescent="0.25">
      <c r="B212" s="47"/>
      <c r="C212" s="51">
        <v>204</v>
      </c>
      <c r="D212" s="51">
        <v>30</v>
      </c>
      <c r="E212" s="51"/>
      <c r="F212" s="53">
        <v>15.44</v>
      </c>
      <c r="G212" s="44">
        <f t="shared" si="44"/>
        <v>17.14</v>
      </c>
      <c r="J212" s="39">
        <f t="shared" si="49"/>
        <v>0</v>
      </c>
      <c r="K212" s="40">
        <v>31564</v>
      </c>
      <c r="L212" s="54" t="str">
        <f t="shared" si="45"/>
        <v>.</v>
      </c>
      <c r="M212" s="58">
        <f t="shared" si="46"/>
        <v>0</v>
      </c>
      <c r="N212" s="124">
        <f t="shared" si="47"/>
        <v>0</v>
      </c>
      <c r="O212" s="120">
        <f t="shared" si="48"/>
        <v>0</v>
      </c>
      <c r="P212" s="115">
        <f>SUM(O201:O212)</f>
        <v>0</v>
      </c>
      <c r="Q212" s="141">
        <f t="shared" si="50"/>
        <v>0</v>
      </c>
      <c r="R212" s="120" t="b">
        <f t="shared" si="40"/>
        <v>0</v>
      </c>
      <c r="S212" s="142">
        <f t="shared" si="41"/>
        <v>0</v>
      </c>
      <c r="T212" s="120">
        <f t="shared" si="42"/>
        <v>0</v>
      </c>
      <c r="U212" s="120">
        <f t="shared" si="51"/>
        <v>0</v>
      </c>
      <c r="W212" s="125">
        <f t="shared" si="43"/>
        <v>0</v>
      </c>
    </row>
    <row r="213" spans="2:23" x14ac:dyDescent="0.25">
      <c r="B213" s="47">
        <f>B201+1</f>
        <v>18</v>
      </c>
      <c r="C213" s="47">
        <v>205</v>
      </c>
      <c r="D213" s="51">
        <v>31</v>
      </c>
      <c r="E213" s="51"/>
      <c r="F213" s="53">
        <v>14.71</v>
      </c>
      <c r="G213" s="44">
        <f t="shared" si="44"/>
        <v>16.41</v>
      </c>
      <c r="J213" s="39">
        <f t="shared" si="49"/>
        <v>0</v>
      </c>
      <c r="K213" s="40">
        <v>31594</v>
      </c>
      <c r="L213" s="54" t="str">
        <f t="shared" si="45"/>
        <v>.</v>
      </c>
      <c r="M213" s="58">
        <f t="shared" si="46"/>
        <v>0</v>
      </c>
      <c r="N213" s="124">
        <f t="shared" si="47"/>
        <v>0</v>
      </c>
      <c r="O213" s="120">
        <f t="shared" si="48"/>
        <v>0</v>
      </c>
      <c r="P213" s="42"/>
      <c r="Q213" s="141">
        <f t="shared" si="50"/>
        <v>0</v>
      </c>
      <c r="R213" s="120" t="b">
        <f t="shared" ref="R213:R276" si="52">IF(M213+N213&gt;0,$F$3)</f>
        <v>0</v>
      </c>
      <c r="S213" s="142">
        <f t="shared" ref="S213:S276" si="53">IF(M213+N213&gt;0,O213,0)</f>
        <v>0</v>
      </c>
      <c r="T213" s="120">
        <f t="shared" ref="T213:T276" si="54">IF(M213+N213&gt;0,R213+S213,0)</f>
        <v>0</v>
      </c>
      <c r="U213" s="120">
        <f t="shared" si="51"/>
        <v>0</v>
      </c>
      <c r="W213" s="125">
        <f t="shared" si="43"/>
        <v>0</v>
      </c>
    </row>
    <row r="214" spans="2:23" x14ac:dyDescent="0.25">
      <c r="B214" s="47"/>
      <c r="C214" s="51">
        <v>206</v>
      </c>
      <c r="D214" s="51">
        <v>31</v>
      </c>
      <c r="E214" s="51"/>
      <c r="F214" s="53">
        <v>17.78</v>
      </c>
      <c r="G214" s="44">
        <f t="shared" si="44"/>
        <v>19.48</v>
      </c>
      <c r="J214" s="39">
        <f t="shared" si="49"/>
        <v>0</v>
      </c>
      <c r="K214" s="40">
        <v>31625</v>
      </c>
      <c r="L214" s="54" t="str">
        <f t="shared" si="45"/>
        <v>.</v>
      </c>
      <c r="M214" s="58">
        <f t="shared" si="46"/>
        <v>0</v>
      </c>
      <c r="N214" s="124">
        <f t="shared" si="47"/>
        <v>0</v>
      </c>
      <c r="O214" s="120">
        <f t="shared" si="48"/>
        <v>0</v>
      </c>
      <c r="P214" s="42"/>
      <c r="Q214" s="141">
        <f t="shared" si="50"/>
        <v>0</v>
      </c>
      <c r="R214" s="120" t="b">
        <f t="shared" si="52"/>
        <v>0</v>
      </c>
      <c r="S214" s="142">
        <f t="shared" si="53"/>
        <v>0</v>
      </c>
      <c r="T214" s="120">
        <f t="shared" si="54"/>
        <v>0</v>
      </c>
      <c r="U214" s="120">
        <f t="shared" si="51"/>
        <v>0</v>
      </c>
      <c r="W214" s="125">
        <f t="shared" si="43"/>
        <v>0</v>
      </c>
    </row>
    <row r="215" spans="2:23" x14ac:dyDescent="0.25">
      <c r="B215" s="47"/>
      <c r="C215" s="51">
        <v>207</v>
      </c>
      <c r="D215" s="51">
        <v>30</v>
      </c>
      <c r="E215" s="51"/>
      <c r="F215" s="53">
        <v>17.7</v>
      </c>
      <c r="G215" s="44">
        <f t="shared" si="44"/>
        <v>19.399999999999999</v>
      </c>
      <c r="J215" s="39">
        <f t="shared" si="49"/>
        <v>0</v>
      </c>
      <c r="K215" s="40">
        <v>31656</v>
      </c>
      <c r="L215" s="54" t="str">
        <f t="shared" si="45"/>
        <v>.</v>
      </c>
      <c r="M215" s="58">
        <f t="shared" si="46"/>
        <v>0</v>
      </c>
      <c r="N215" s="124">
        <f t="shared" si="47"/>
        <v>0</v>
      </c>
      <c r="O215" s="120">
        <f t="shared" si="48"/>
        <v>0</v>
      </c>
      <c r="P215" s="42"/>
      <c r="Q215" s="141">
        <f t="shared" si="50"/>
        <v>0</v>
      </c>
      <c r="R215" s="120" t="b">
        <f t="shared" si="52"/>
        <v>0</v>
      </c>
      <c r="S215" s="142">
        <f t="shared" si="53"/>
        <v>0</v>
      </c>
      <c r="T215" s="120">
        <f t="shared" si="54"/>
        <v>0</v>
      </c>
      <c r="U215" s="120">
        <f t="shared" si="51"/>
        <v>0</v>
      </c>
      <c r="W215" s="125">
        <f t="shared" si="43"/>
        <v>0</v>
      </c>
    </row>
    <row r="216" spans="2:23" x14ac:dyDescent="0.25">
      <c r="B216" s="47"/>
      <c r="C216" s="47">
        <v>208</v>
      </c>
      <c r="D216" s="51">
        <v>31</v>
      </c>
      <c r="E216" s="51"/>
      <c r="F216" s="53">
        <v>16.64</v>
      </c>
      <c r="G216" s="44">
        <f t="shared" si="44"/>
        <v>18.34</v>
      </c>
      <c r="J216" s="39">
        <f t="shared" si="49"/>
        <v>0</v>
      </c>
      <c r="K216" s="40">
        <v>31686</v>
      </c>
      <c r="L216" s="54" t="str">
        <f t="shared" si="45"/>
        <v>.</v>
      </c>
      <c r="M216" s="58">
        <f t="shared" si="46"/>
        <v>0</v>
      </c>
      <c r="N216" s="124">
        <f t="shared" si="47"/>
        <v>0</v>
      </c>
      <c r="O216" s="120">
        <f t="shared" si="48"/>
        <v>0</v>
      </c>
      <c r="P216" s="42"/>
      <c r="Q216" s="141">
        <f t="shared" si="50"/>
        <v>0</v>
      </c>
      <c r="R216" s="120" t="b">
        <f t="shared" si="52"/>
        <v>0</v>
      </c>
      <c r="S216" s="142">
        <f t="shared" si="53"/>
        <v>0</v>
      </c>
      <c r="T216" s="120">
        <f t="shared" si="54"/>
        <v>0</v>
      </c>
      <c r="U216" s="120">
        <f t="shared" si="51"/>
        <v>0</v>
      </c>
      <c r="W216" s="125">
        <f t="shared" si="43"/>
        <v>0</v>
      </c>
    </row>
    <row r="217" spans="2:23" x14ac:dyDescent="0.25">
      <c r="B217" s="47"/>
      <c r="C217" s="51">
        <v>209</v>
      </c>
      <c r="D217" s="51">
        <v>30</v>
      </c>
      <c r="E217" s="51"/>
      <c r="F217" s="53">
        <v>16.350000000000001</v>
      </c>
      <c r="G217" s="44">
        <f t="shared" si="44"/>
        <v>18.05</v>
      </c>
      <c r="J217" s="39">
        <f t="shared" si="49"/>
        <v>0</v>
      </c>
      <c r="K217" s="40">
        <v>31717</v>
      </c>
      <c r="L217" s="54" t="str">
        <f t="shared" si="45"/>
        <v>.</v>
      </c>
      <c r="M217" s="58">
        <f t="shared" si="46"/>
        <v>0</v>
      </c>
      <c r="N217" s="124">
        <f t="shared" si="47"/>
        <v>0</v>
      </c>
      <c r="O217" s="120">
        <f t="shared" si="48"/>
        <v>0</v>
      </c>
      <c r="P217" s="42"/>
      <c r="Q217" s="141">
        <f t="shared" si="50"/>
        <v>0</v>
      </c>
      <c r="R217" s="120" t="b">
        <f t="shared" si="52"/>
        <v>0</v>
      </c>
      <c r="S217" s="142">
        <f t="shared" si="53"/>
        <v>0</v>
      </c>
      <c r="T217" s="120">
        <f t="shared" si="54"/>
        <v>0</v>
      </c>
      <c r="U217" s="120">
        <f t="shared" si="51"/>
        <v>0</v>
      </c>
      <c r="W217" s="125">
        <f t="shared" si="43"/>
        <v>0</v>
      </c>
    </row>
    <row r="218" spans="2:23" x14ac:dyDescent="0.25">
      <c r="B218" s="47"/>
      <c r="C218" s="51">
        <v>210</v>
      </c>
      <c r="D218" s="51">
        <v>31</v>
      </c>
      <c r="E218" s="51"/>
      <c r="F218" s="53">
        <v>15.5</v>
      </c>
      <c r="G218" s="44">
        <f t="shared" si="44"/>
        <v>17.2</v>
      </c>
      <c r="I218" s="96">
        <f>SUM(G207:G218)/12</f>
        <v>18.463333333333335</v>
      </c>
      <c r="J218" s="39">
        <f t="shared" si="49"/>
        <v>0</v>
      </c>
      <c r="K218" s="40">
        <v>31747</v>
      </c>
      <c r="L218" s="54" t="str">
        <f t="shared" si="45"/>
        <v>.</v>
      </c>
      <c r="M218" s="58">
        <f t="shared" si="46"/>
        <v>0</v>
      </c>
      <c r="N218" s="124">
        <f t="shared" si="47"/>
        <v>0</v>
      </c>
      <c r="O218" s="120">
        <f t="shared" si="48"/>
        <v>0</v>
      </c>
      <c r="P218" s="42"/>
      <c r="Q218" s="141">
        <f t="shared" si="50"/>
        <v>0</v>
      </c>
      <c r="R218" s="120" t="b">
        <f t="shared" si="52"/>
        <v>0</v>
      </c>
      <c r="S218" s="142">
        <f t="shared" si="53"/>
        <v>0</v>
      </c>
      <c r="T218" s="120">
        <f t="shared" si="54"/>
        <v>0</v>
      </c>
      <c r="U218" s="120">
        <f t="shared" si="51"/>
        <v>0</v>
      </c>
      <c r="W218" s="125">
        <f t="shared" si="43"/>
        <v>0</v>
      </c>
    </row>
    <row r="219" spans="2:23" x14ac:dyDescent="0.25">
      <c r="B219" s="47"/>
      <c r="C219" s="47">
        <v>211</v>
      </c>
      <c r="D219" s="51">
        <v>31</v>
      </c>
      <c r="E219" s="51"/>
      <c r="F219" s="53">
        <v>16.62</v>
      </c>
      <c r="G219" s="44">
        <f t="shared" si="44"/>
        <v>18.32</v>
      </c>
      <c r="H219" s="39">
        <f>H207+1</f>
        <v>1987</v>
      </c>
      <c r="J219" s="39">
        <f t="shared" si="49"/>
        <v>0</v>
      </c>
      <c r="K219" s="40">
        <v>31778</v>
      </c>
      <c r="L219" s="54" t="str">
        <f t="shared" si="45"/>
        <v>.</v>
      </c>
      <c r="M219" s="58">
        <f t="shared" si="46"/>
        <v>0</v>
      </c>
      <c r="N219" s="124">
        <f t="shared" si="47"/>
        <v>0</v>
      </c>
      <c r="O219" s="120">
        <f t="shared" si="48"/>
        <v>0</v>
      </c>
      <c r="P219" s="42"/>
      <c r="Q219" s="141">
        <f t="shared" si="50"/>
        <v>0</v>
      </c>
      <c r="R219" s="120" t="b">
        <f t="shared" si="52"/>
        <v>0</v>
      </c>
      <c r="S219" s="142">
        <f t="shared" si="53"/>
        <v>0</v>
      </c>
      <c r="T219" s="120">
        <f t="shared" si="54"/>
        <v>0</v>
      </c>
      <c r="U219" s="120">
        <f t="shared" si="51"/>
        <v>0</v>
      </c>
      <c r="W219" s="125">
        <f t="shared" si="43"/>
        <v>0</v>
      </c>
    </row>
    <row r="220" spans="2:23" x14ac:dyDescent="0.25">
      <c r="B220" s="47"/>
      <c r="C220" s="51">
        <v>212</v>
      </c>
      <c r="D220" s="51">
        <v>28.25</v>
      </c>
      <c r="E220" s="51"/>
      <c r="F220" s="53">
        <v>16.43</v>
      </c>
      <c r="G220" s="44">
        <f t="shared" si="44"/>
        <v>18.13</v>
      </c>
      <c r="J220" s="39">
        <f t="shared" si="49"/>
        <v>0</v>
      </c>
      <c r="K220" s="40">
        <v>31809</v>
      </c>
      <c r="L220" s="54" t="str">
        <f t="shared" si="45"/>
        <v>.</v>
      </c>
      <c r="M220" s="58">
        <f t="shared" si="46"/>
        <v>0</v>
      </c>
      <c r="N220" s="124">
        <f t="shared" si="47"/>
        <v>0</v>
      </c>
      <c r="O220" s="120">
        <f t="shared" si="48"/>
        <v>0</v>
      </c>
      <c r="P220" s="42"/>
      <c r="Q220" s="141">
        <f t="shared" si="50"/>
        <v>0</v>
      </c>
      <c r="R220" s="120" t="b">
        <f t="shared" si="52"/>
        <v>0</v>
      </c>
      <c r="S220" s="142">
        <f t="shared" si="53"/>
        <v>0</v>
      </c>
      <c r="T220" s="120">
        <f t="shared" si="54"/>
        <v>0</v>
      </c>
      <c r="U220" s="120">
        <f t="shared" si="51"/>
        <v>0</v>
      </c>
      <c r="W220" s="125">
        <f t="shared" si="43"/>
        <v>0</v>
      </c>
    </row>
    <row r="221" spans="2:23" x14ac:dyDescent="0.25">
      <c r="B221" s="47"/>
      <c r="C221" s="51">
        <v>213</v>
      </c>
      <c r="D221" s="51">
        <v>31</v>
      </c>
      <c r="E221" s="51"/>
      <c r="F221" s="53">
        <v>16.23</v>
      </c>
      <c r="G221" s="44">
        <f t="shared" si="44"/>
        <v>17.93</v>
      </c>
      <c r="J221" s="39">
        <f t="shared" si="49"/>
        <v>0</v>
      </c>
      <c r="K221" s="40">
        <v>31837</v>
      </c>
      <c r="L221" s="54" t="str">
        <f t="shared" si="45"/>
        <v>.</v>
      </c>
      <c r="M221" s="58">
        <f t="shared" si="46"/>
        <v>0</v>
      </c>
      <c r="N221" s="124">
        <f t="shared" si="47"/>
        <v>0</v>
      </c>
      <c r="O221" s="120">
        <f t="shared" si="48"/>
        <v>0</v>
      </c>
      <c r="P221" s="42"/>
      <c r="Q221" s="141">
        <f t="shared" si="50"/>
        <v>0</v>
      </c>
      <c r="R221" s="120" t="b">
        <f t="shared" si="52"/>
        <v>0</v>
      </c>
      <c r="S221" s="142">
        <f t="shared" si="53"/>
        <v>0</v>
      </c>
      <c r="T221" s="120">
        <f t="shared" si="54"/>
        <v>0</v>
      </c>
      <c r="U221" s="120">
        <f t="shared" si="51"/>
        <v>0</v>
      </c>
      <c r="W221" s="125">
        <f t="shared" si="43"/>
        <v>0</v>
      </c>
    </row>
    <row r="222" spans="2:23" x14ac:dyDescent="0.25">
      <c r="B222" s="47"/>
      <c r="C222" s="47">
        <v>214</v>
      </c>
      <c r="D222" s="51">
        <v>30</v>
      </c>
      <c r="E222" s="51"/>
      <c r="F222" s="53">
        <v>14.8</v>
      </c>
      <c r="G222" s="44">
        <f t="shared" si="44"/>
        <v>16.5</v>
      </c>
      <c r="J222" s="39">
        <f t="shared" si="49"/>
        <v>0</v>
      </c>
      <c r="K222" s="40">
        <v>31868</v>
      </c>
      <c r="L222" s="54" t="str">
        <f t="shared" si="45"/>
        <v>.</v>
      </c>
      <c r="M222" s="58">
        <f t="shared" si="46"/>
        <v>0</v>
      </c>
      <c r="N222" s="124">
        <f t="shared" si="47"/>
        <v>0</v>
      </c>
      <c r="O222" s="120">
        <f t="shared" si="48"/>
        <v>0</v>
      </c>
      <c r="P222" s="42"/>
      <c r="Q222" s="141">
        <f t="shared" si="50"/>
        <v>0</v>
      </c>
      <c r="R222" s="120" t="b">
        <f t="shared" si="52"/>
        <v>0</v>
      </c>
      <c r="S222" s="142">
        <f t="shared" si="53"/>
        <v>0</v>
      </c>
      <c r="T222" s="120">
        <f t="shared" si="54"/>
        <v>0</v>
      </c>
      <c r="U222" s="120">
        <f t="shared" si="51"/>
        <v>0</v>
      </c>
      <c r="W222" s="125">
        <f t="shared" si="43"/>
        <v>0</v>
      </c>
    </row>
    <row r="223" spans="2:23" x14ac:dyDescent="0.25">
      <c r="B223" s="47"/>
      <c r="C223" s="51">
        <v>215</v>
      </c>
      <c r="D223" s="51">
        <v>31</v>
      </c>
      <c r="E223" s="51"/>
      <c r="F223" s="53">
        <v>14.26</v>
      </c>
      <c r="G223" s="44">
        <f t="shared" si="44"/>
        <v>15.959999999999999</v>
      </c>
      <c r="J223" s="39">
        <f t="shared" si="49"/>
        <v>0</v>
      </c>
      <c r="K223" s="40">
        <v>31898</v>
      </c>
      <c r="L223" s="54" t="str">
        <f t="shared" si="45"/>
        <v>.</v>
      </c>
      <c r="M223" s="58">
        <f t="shared" si="46"/>
        <v>0</v>
      </c>
      <c r="N223" s="124">
        <f t="shared" si="47"/>
        <v>0</v>
      </c>
      <c r="O223" s="120">
        <f t="shared" si="48"/>
        <v>0</v>
      </c>
      <c r="P223" s="42"/>
      <c r="Q223" s="141">
        <f t="shared" si="50"/>
        <v>0</v>
      </c>
      <c r="R223" s="120" t="b">
        <f t="shared" si="52"/>
        <v>0</v>
      </c>
      <c r="S223" s="142">
        <f t="shared" si="53"/>
        <v>0</v>
      </c>
      <c r="T223" s="120">
        <f t="shared" si="54"/>
        <v>0</v>
      </c>
      <c r="U223" s="120">
        <f t="shared" si="51"/>
        <v>0</v>
      </c>
      <c r="W223" s="125">
        <f t="shared" si="43"/>
        <v>0</v>
      </c>
    </row>
    <row r="224" spans="2:23" x14ac:dyDescent="0.25">
      <c r="B224" s="47"/>
      <c r="C224" s="51">
        <v>216</v>
      </c>
      <c r="D224" s="51">
        <v>30</v>
      </c>
      <c r="E224" s="51"/>
      <c r="F224" s="53">
        <v>13.19</v>
      </c>
      <c r="G224" s="44">
        <f t="shared" si="44"/>
        <v>14.889999999999999</v>
      </c>
      <c r="J224" s="39">
        <f t="shared" si="49"/>
        <v>0</v>
      </c>
      <c r="K224" s="40">
        <v>31929</v>
      </c>
      <c r="L224" s="54" t="str">
        <f t="shared" si="45"/>
        <v>.</v>
      </c>
      <c r="M224" s="58">
        <f t="shared" si="46"/>
        <v>0</v>
      </c>
      <c r="N224" s="124">
        <f t="shared" si="47"/>
        <v>0</v>
      </c>
      <c r="O224" s="120">
        <f t="shared" si="48"/>
        <v>0</v>
      </c>
      <c r="P224" s="115">
        <f>SUM(O213:O224)</f>
        <v>0</v>
      </c>
      <c r="Q224" s="141">
        <f t="shared" si="50"/>
        <v>0</v>
      </c>
      <c r="R224" s="120" t="b">
        <f t="shared" si="52"/>
        <v>0</v>
      </c>
      <c r="S224" s="142">
        <f t="shared" si="53"/>
        <v>0</v>
      </c>
      <c r="T224" s="120">
        <f t="shared" si="54"/>
        <v>0</v>
      </c>
      <c r="U224" s="120">
        <f t="shared" si="51"/>
        <v>0</v>
      </c>
      <c r="W224" s="125">
        <f t="shared" si="43"/>
        <v>0</v>
      </c>
    </row>
    <row r="225" spans="2:23" x14ac:dyDescent="0.25">
      <c r="B225" s="47">
        <f>B213+1</f>
        <v>19</v>
      </c>
      <c r="C225" s="47">
        <v>217</v>
      </c>
      <c r="D225" s="51">
        <v>31</v>
      </c>
      <c r="E225" s="51"/>
      <c r="F225" s="53">
        <v>12.43</v>
      </c>
      <c r="G225" s="44">
        <f t="shared" si="44"/>
        <v>14.129999999999999</v>
      </c>
      <c r="J225" s="39">
        <f t="shared" si="49"/>
        <v>0</v>
      </c>
      <c r="K225" s="40">
        <v>31959</v>
      </c>
      <c r="L225" s="54" t="str">
        <f t="shared" si="45"/>
        <v>.</v>
      </c>
      <c r="M225" s="58">
        <f t="shared" si="46"/>
        <v>0</v>
      </c>
      <c r="N225" s="124">
        <f t="shared" si="47"/>
        <v>0</v>
      </c>
      <c r="O225" s="120">
        <f t="shared" si="48"/>
        <v>0</v>
      </c>
      <c r="P225" s="42"/>
      <c r="Q225" s="141">
        <f t="shared" si="50"/>
        <v>0</v>
      </c>
      <c r="R225" s="120" t="b">
        <f t="shared" si="52"/>
        <v>0</v>
      </c>
      <c r="S225" s="142">
        <f t="shared" si="53"/>
        <v>0</v>
      </c>
      <c r="T225" s="120">
        <f t="shared" si="54"/>
        <v>0</v>
      </c>
      <c r="U225" s="120">
        <f t="shared" si="51"/>
        <v>0</v>
      </c>
      <c r="W225" s="125">
        <f t="shared" si="43"/>
        <v>0</v>
      </c>
    </row>
    <row r="226" spans="2:23" x14ac:dyDescent="0.25">
      <c r="B226" s="47"/>
      <c r="C226" s="51">
        <v>218</v>
      </c>
      <c r="D226" s="51">
        <v>31</v>
      </c>
      <c r="E226" s="51"/>
      <c r="F226" s="53">
        <v>12.16</v>
      </c>
      <c r="G226" s="44">
        <f t="shared" si="44"/>
        <v>13.86</v>
      </c>
      <c r="J226" s="39">
        <f t="shared" si="49"/>
        <v>0</v>
      </c>
      <c r="K226" s="40">
        <v>31990</v>
      </c>
      <c r="L226" s="54" t="str">
        <f t="shared" si="45"/>
        <v>.</v>
      </c>
      <c r="M226" s="58">
        <f t="shared" si="46"/>
        <v>0</v>
      </c>
      <c r="N226" s="124">
        <f t="shared" si="47"/>
        <v>0</v>
      </c>
      <c r="O226" s="120">
        <f t="shared" si="48"/>
        <v>0</v>
      </c>
      <c r="P226" s="42"/>
      <c r="Q226" s="141">
        <f t="shared" si="50"/>
        <v>0</v>
      </c>
      <c r="R226" s="120" t="b">
        <f t="shared" si="52"/>
        <v>0</v>
      </c>
      <c r="S226" s="142">
        <f t="shared" si="53"/>
        <v>0</v>
      </c>
      <c r="T226" s="120">
        <f t="shared" si="54"/>
        <v>0</v>
      </c>
      <c r="U226" s="120">
        <f t="shared" si="51"/>
        <v>0</v>
      </c>
      <c r="W226" s="125">
        <f t="shared" si="43"/>
        <v>0</v>
      </c>
    </row>
    <row r="227" spans="2:23" x14ac:dyDescent="0.25">
      <c r="B227" s="47"/>
      <c r="C227" s="51">
        <v>219</v>
      </c>
      <c r="D227" s="51">
        <v>30</v>
      </c>
      <c r="E227" s="51"/>
      <c r="F227" s="53">
        <v>11.8</v>
      </c>
      <c r="G227" s="44">
        <f t="shared" si="44"/>
        <v>13.5</v>
      </c>
      <c r="J227" s="39">
        <f t="shared" si="49"/>
        <v>0</v>
      </c>
      <c r="K227" s="40">
        <v>32021</v>
      </c>
      <c r="L227" s="54" t="str">
        <f t="shared" si="45"/>
        <v>.</v>
      </c>
      <c r="M227" s="58">
        <f t="shared" si="46"/>
        <v>0</v>
      </c>
      <c r="N227" s="124">
        <f t="shared" si="47"/>
        <v>0</v>
      </c>
      <c r="O227" s="120">
        <f t="shared" si="48"/>
        <v>0</v>
      </c>
      <c r="P227" s="42"/>
      <c r="Q227" s="141">
        <f t="shared" si="50"/>
        <v>0</v>
      </c>
      <c r="R227" s="120" t="b">
        <f t="shared" si="52"/>
        <v>0</v>
      </c>
      <c r="S227" s="142">
        <f t="shared" si="53"/>
        <v>0</v>
      </c>
      <c r="T227" s="120">
        <f t="shared" si="54"/>
        <v>0</v>
      </c>
      <c r="U227" s="120">
        <f t="shared" si="51"/>
        <v>0</v>
      </c>
      <c r="W227" s="125">
        <f t="shared" si="43"/>
        <v>0</v>
      </c>
    </row>
    <row r="228" spans="2:23" x14ac:dyDescent="0.25">
      <c r="B228" s="47"/>
      <c r="C228" s="47">
        <v>220</v>
      </c>
      <c r="D228" s="51">
        <v>31</v>
      </c>
      <c r="E228" s="51"/>
      <c r="F228" s="53">
        <v>11.3</v>
      </c>
      <c r="G228" s="44">
        <f t="shared" si="44"/>
        <v>13</v>
      </c>
      <c r="J228" s="39">
        <f t="shared" si="49"/>
        <v>0</v>
      </c>
      <c r="K228" s="40">
        <v>32051</v>
      </c>
      <c r="L228" s="54" t="str">
        <f t="shared" si="45"/>
        <v>.</v>
      </c>
      <c r="M228" s="58">
        <f t="shared" si="46"/>
        <v>0</v>
      </c>
      <c r="N228" s="124">
        <f t="shared" si="47"/>
        <v>0</v>
      </c>
      <c r="O228" s="120">
        <f t="shared" si="48"/>
        <v>0</v>
      </c>
      <c r="P228" s="42"/>
      <c r="Q228" s="141">
        <f t="shared" si="50"/>
        <v>0</v>
      </c>
      <c r="R228" s="120" t="b">
        <f t="shared" si="52"/>
        <v>0</v>
      </c>
      <c r="S228" s="142">
        <f t="shared" si="53"/>
        <v>0</v>
      </c>
      <c r="T228" s="120">
        <f t="shared" si="54"/>
        <v>0</v>
      </c>
      <c r="U228" s="120">
        <f t="shared" si="51"/>
        <v>0</v>
      </c>
      <c r="W228" s="125">
        <f t="shared" si="43"/>
        <v>0</v>
      </c>
    </row>
    <row r="229" spans="2:23" x14ac:dyDescent="0.25">
      <c r="B229" s="47"/>
      <c r="C229" s="51">
        <v>221</v>
      </c>
      <c r="D229" s="51">
        <v>30</v>
      </c>
      <c r="E229" s="51"/>
      <c r="F229" s="53">
        <v>11.69</v>
      </c>
      <c r="G229" s="44">
        <f t="shared" si="44"/>
        <v>13.389999999999999</v>
      </c>
      <c r="J229" s="39">
        <f t="shared" si="49"/>
        <v>0</v>
      </c>
      <c r="K229" s="40">
        <v>32082</v>
      </c>
      <c r="L229" s="54" t="str">
        <f t="shared" si="45"/>
        <v>.</v>
      </c>
      <c r="M229" s="58">
        <f t="shared" si="46"/>
        <v>0</v>
      </c>
      <c r="N229" s="124">
        <f t="shared" si="47"/>
        <v>0</v>
      </c>
      <c r="O229" s="120">
        <f t="shared" si="48"/>
        <v>0</v>
      </c>
      <c r="P229" s="42"/>
      <c r="Q229" s="141">
        <f t="shared" si="50"/>
        <v>0</v>
      </c>
      <c r="R229" s="120" t="b">
        <f t="shared" si="52"/>
        <v>0</v>
      </c>
      <c r="S229" s="142">
        <f t="shared" si="53"/>
        <v>0</v>
      </c>
      <c r="T229" s="120">
        <f t="shared" si="54"/>
        <v>0</v>
      </c>
      <c r="U229" s="120">
        <f t="shared" si="51"/>
        <v>0</v>
      </c>
      <c r="W229" s="125">
        <f t="shared" si="43"/>
        <v>0</v>
      </c>
    </row>
    <row r="230" spans="2:23" x14ac:dyDescent="0.25">
      <c r="B230" s="47"/>
      <c r="C230" s="51">
        <v>222</v>
      </c>
      <c r="D230" s="51">
        <v>31</v>
      </c>
      <c r="E230" s="51"/>
      <c r="F230" s="53">
        <v>11.3</v>
      </c>
      <c r="G230" s="44">
        <f t="shared" si="44"/>
        <v>13</v>
      </c>
      <c r="I230" s="96">
        <f>SUM(G219:G230)/12</f>
        <v>15.217499999999996</v>
      </c>
      <c r="J230" s="39">
        <f t="shared" si="49"/>
        <v>0</v>
      </c>
      <c r="K230" s="40">
        <v>32112</v>
      </c>
      <c r="L230" s="54" t="str">
        <f t="shared" si="45"/>
        <v>.</v>
      </c>
      <c r="M230" s="58">
        <f t="shared" si="46"/>
        <v>0</v>
      </c>
      <c r="N230" s="124">
        <f t="shared" si="47"/>
        <v>0</v>
      </c>
      <c r="O230" s="120">
        <f t="shared" si="48"/>
        <v>0</v>
      </c>
      <c r="P230" s="42"/>
      <c r="Q230" s="141">
        <f t="shared" si="50"/>
        <v>0</v>
      </c>
      <c r="R230" s="120" t="b">
        <f t="shared" si="52"/>
        <v>0</v>
      </c>
      <c r="S230" s="142">
        <f t="shared" si="53"/>
        <v>0</v>
      </c>
      <c r="T230" s="120">
        <f t="shared" si="54"/>
        <v>0</v>
      </c>
      <c r="U230" s="120">
        <f t="shared" si="51"/>
        <v>0</v>
      </c>
      <c r="W230" s="125">
        <f t="shared" si="43"/>
        <v>0</v>
      </c>
    </row>
    <row r="231" spans="2:23" x14ac:dyDescent="0.25">
      <c r="B231" s="47"/>
      <c r="C231" s="47">
        <v>223</v>
      </c>
      <c r="D231" s="51">
        <v>31</v>
      </c>
      <c r="E231" s="51"/>
      <c r="F231" s="53">
        <v>10.62</v>
      </c>
      <c r="G231" s="44">
        <f t="shared" si="44"/>
        <v>12.319999999999999</v>
      </c>
      <c r="H231" s="39">
        <f>H219+1</f>
        <v>1988</v>
      </c>
      <c r="J231" s="39">
        <f t="shared" si="49"/>
        <v>0</v>
      </c>
      <c r="K231" s="40">
        <v>32143</v>
      </c>
      <c r="L231" s="54" t="str">
        <f t="shared" si="45"/>
        <v>.</v>
      </c>
      <c r="M231" s="58">
        <f t="shared" si="46"/>
        <v>0</v>
      </c>
      <c r="N231" s="124">
        <f t="shared" si="47"/>
        <v>0</v>
      </c>
      <c r="O231" s="120">
        <f t="shared" si="48"/>
        <v>0</v>
      </c>
      <c r="P231" s="42"/>
      <c r="Q231" s="141">
        <f t="shared" si="50"/>
        <v>0</v>
      </c>
      <c r="R231" s="120" t="b">
        <f t="shared" si="52"/>
        <v>0</v>
      </c>
      <c r="S231" s="142">
        <f t="shared" si="53"/>
        <v>0</v>
      </c>
      <c r="T231" s="120">
        <f t="shared" si="54"/>
        <v>0</v>
      </c>
      <c r="U231" s="120">
        <f t="shared" si="51"/>
        <v>0</v>
      </c>
      <c r="W231" s="125">
        <f t="shared" si="43"/>
        <v>0</v>
      </c>
    </row>
    <row r="232" spans="2:23" x14ac:dyDescent="0.25">
      <c r="B232" s="47"/>
      <c r="C232" s="51">
        <v>224</v>
      </c>
      <c r="D232" s="51">
        <v>28.25</v>
      </c>
      <c r="E232" s="51"/>
      <c r="F232" s="53">
        <v>10.66</v>
      </c>
      <c r="G232" s="44">
        <f t="shared" si="44"/>
        <v>12.36</v>
      </c>
      <c r="J232" s="39">
        <f t="shared" si="49"/>
        <v>0</v>
      </c>
      <c r="K232" s="40">
        <v>32174</v>
      </c>
      <c r="L232" s="54" t="str">
        <f t="shared" si="45"/>
        <v>.</v>
      </c>
      <c r="M232" s="58">
        <f t="shared" si="46"/>
        <v>0</v>
      </c>
      <c r="N232" s="124">
        <f t="shared" si="47"/>
        <v>0</v>
      </c>
      <c r="O232" s="120">
        <f t="shared" si="48"/>
        <v>0</v>
      </c>
      <c r="P232" s="42"/>
      <c r="Q232" s="141">
        <f t="shared" si="50"/>
        <v>0</v>
      </c>
      <c r="R232" s="120" t="b">
        <f t="shared" si="52"/>
        <v>0</v>
      </c>
      <c r="S232" s="142">
        <f t="shared" si="53"/>
        <v>0</v>
      </c>
      <c r="T232" s="120">
        <f t="shared" si="54"/>
        <v>0</v>
      </c>
      <c r="U232" s="120">
        <f t="shared" si="51"/>
        <v>0</v>
      </c>
      <c r="W232" s="125">
        <f t="shared" si="43"/>
        <v>0</v>
      </c>
    </row>
    <row r="233" spans="2:23" x14ac:dyDescent="0.25">
      <c r="B233" s="47"/>
      <c r="C233" s="51">
        <v>225</v>
      </c>
      <c r="D233" s="51">
        <v>31</v>
      </c>
      <c r="E233" s="51"/>
      <c r="F233" s="53">
        <v>10.87</v>
      </c>
      <c r="G233" s="44">
        <f t="shared" si="44"/>
        <v>12.569999999999999</v>
      </c>
      <c r="J233" s="39">
        <f t="shared" si="49"/>
        <v>0</v>
      </c>
      <c r="K233" s="40">
        <v>32203</v>
      </c>
      <c r="L233" s="54" t="str">
        <f t="shared" si="45"/>
        <v>.</v>
      </c>
      <c r="M233" s="58">
        <f t="shared" si="46"/>
        <v>0</v>
      </c>
      <c r="N233" s="124">
        <f t="shared" si="47"/>
        <v>0</v>
      </c>
      <c r="O233" s="120">
        <f t="shared" si="48"/>
        <v>0</v>
      </c>
      <c r="P233" s="42"/>
      <c r="Q233" s="141">
        <f t="shared" si="50"/>
        <v>0</v>
      </c>
      <c r="R233" s="120" t="b">
        <f t="shared" si="52"/>
        <v>0</v>
      </c>
      <c r="S233" s="142">
        <f t="shared" si="53"/>
        <v>0</v>
      </c>
      <c r="T233" s="120">
        <f t="shared" si="54"/>
        <v>0</v>
      </c>
      <c r="U233" s="120">
        <f t="shared" si="51"/>
        <v>0</v>
      </c>
      <c r="W233" s="125">
        <f t="shared" si="43"/>
        <v>0</v>
      </c>
    </row>
    <row r="234" spans="2:23" x14ac:dyDescent="0.25">
      <c r="B234" s="47"/>
      <c r="C234" s="47">
        <v>226</v>
      </c>
      <c r="D234" s="51">
        <v>30</v>
      </c>
      <c r="E234" s="51"/>
      <c r="F234" s="53">
        <v>11.3</v>
      </c>
      <c r="G234" s="44">
        <f t="shared" si="44"/>
        <v>13</v>
      </c>
      <c r="J234" s="39">
        <f t="shared" si="49"/>
        <v>0</v>
      </c>
      <c r="K234" s="40">
        <v>32234</v>
      </c>
      <c r="L234" s="54" t="str">
        <f t="shared" si="45"/>
        <v>.</v>
      </c>
      <c r="M234" s="58">
        <f t="shared" si="46"/>
        <v>0</v>
      </c>
      <c r="N234" s="124">
        <f t="shared" si="47"/>
        <v>0</v>
      </c>
      <c r="O234" s="120">
        <f t="shared" si="48"/>
        <v>0</v>
      </c>
      <c r="P234" s="42"/>
      <c r="Q234" s="141">
        <f t="shared" si="50"/>
        <v>0</v>
      </c>
      <c r="R234" s="120" t="b">
        <f t="shared" si="52"/>
        <v>0</v>
      </c>
      <c r="S234" s="142">
        <f t="shared" si="53"/>
        <v>0</v>
      </c>
      <c r="T234" s="120">
        <f t="shared" si="54"/>
        <v>0</v>
      </c>
      <c r="U234" s="120">
        <f t="shared" si="51"/>
        <v>0</v>
      </c>
      <c r="W234" s="125">
        <f t="shared" si="43"/>
        <v>0</v>
      </c>
    </row>
    <row r="235" spans="2:23" x14ac:dyDescent="0.25">
      <c r="B235" s="47"/>
      <c r="C235" s="51">
        <v>227</v>
      </c>
      <c r="D235" s="51">
        <v>31</v>
      </c>
      <c r="E235" s="51"/>
      <c r="F235" s="53">
        <v>12.58</v>
      </c>
      <c r="G235" s="44">
        <f t="shared" si="44"/>
        <v>14.28</v>
      </c>
      <c r="J235" s="39">
        <f t="shared" si="49"/>
        <v>0</v>
      </c>
      <c r="K235" s="40">
        <v>32264</v>
      </c>
      <c r="L235" s="54" t="str">
        <f t="shared" si="45"/>
        <v>.</v>
      </c>
      <c r="M235" s="58">
        <f t="shared" si="46"/>
        <v>0</v>
      </c>
      <c r="N235" s="124">
        <f t="shared" si="47"/>
        <v>0</v>
      </c>
      <c r="O235" s="120">
        <f t="shared" si="48"/>
        <v>0</v>
      </c>
      <c r="P235" s="42"/>
      <c r="Q235" s="141">
        <f t="shared" si="50"/>
        <v>0</v>
      </c>
      <c r="R235" s="120" t="b">
        <f t="shared" si="52"/>
        <v>0</v>
      </c>
      <c r="S235" s="142">
        <f t="shared" si="53"/>
        <v>0</v>
      </c>
      <c r="T235" s="120">
        <f t="shared" si="54"/>
        <v>0</v>
      </c>
      <c r="U235" s="120">
        <f t="shared" si="51"/>
        <v>0</v>
      </c>
      <c r="W235" s="125">
        <f t="shared" si="43"/>
        <v>0</v>
      </c>
    </row>
    <row r="236" spans="2:23" x14ac:dyDescent="0.25">
      <c r="B236" s="47"/>
      <c r="C236" s="51">
        <v>228</v>
      </c>
      <c r="D236" s="51">
        <v>30</v>
      </c>
      <c r="E236" s="51"/>
      <c r="F236" s="53">
        <v>13.07</v>
      </c>
      <c r="G236" s="44">
        <f t="shared" si="44"/>
        <v>14.77</v>
      </c>
      <c r="J236" s="39">
        <f t="shared" si="49"/>
        <v>0</v>
      </c>
      <c r="K236" s="40">
        <v>32295</v>
      </c>
      <c r="L236" s="54" t="str">
        <f t="shared" si="45"/>
        <v>.</v>
      </c>
      <c r="M236" s="58">
        <f t="shared" si="46"/>
        <v>0</v>
      </c>
      <c r="N236" s="124">
        <f t="shared" si="47"/>
        <v>0</v>
      </c>
      <c r="O236" s="120">
        <f t="shared" si="48"/>
        <v>0</v>
      </c>
      <c r="P236" s="115">
        <f>SUM(O225:O236)</f>
        <v>0</v>
      </c>
      <c r="Q236" s="141">
        <f t="shared" si="50"/>
        <v>0</v>
      </c>
      <c r="R236" s="120" t="b">
        <f t="shared" si="52"/>
        <v>0</v>
      </c>
      <c r="S236" s="142">
        <f t="shared" si="53"/>
        <v>0</v>
      </c>
      <c r="T236" s="120">
        <f t="shared" si="54"/>
        <v>0</v>
      </c>
      <c r="U236" s="120">
        <f t="shared" si="51"/>
        <v>0</v>
      </c>
      <c r="W236" s="125">
        <f t="shared" si="43"/>
        <v>0</v>
      </c>
    </row>
    <row r="237" spans="2:23" x14ac:dyDescent="0.25">
      <c r="B237" s="47">
        <f>B225+1</f>
        <v>20</v>
      </c>
      <c r="C237" s="47">
        <v>229</v>
      </c>
      <c r="D237" s="51">
        <v>31</v>
      </c>
      <c r="E237" s="51"/>
      <c r="F237" s="53">
        <v>12.71</v>
      </c>
      <c r="G237" s="44">
        <f t="shared" si="44"/>
        <v>14.41</v>
      </c>
      <c r="J237" s="39">
        <f t="shared" si="49"/>
        <v>0</v>
      </c>
      <c r="K237" s="40">
        <v>32325</v>
      </c>
      <c r="L237" s="54" t="str">
        <f t="shared" si="45"/>
        <v>.</v>
      </c>
      <c r="M237" s="58">
        <f t="shared" si="46"/>
        <v>0</v>
      </c>
      <c r="N237" s="124">
        <f t="shared" si="47"/>
        <v>0</v>
      </c>
      <c r="O237" s="120">
        <f t="shared" si="48"/>
        <v>0</v>
      </c>
      <c r="P237" s="42"/>
      <c r="Q237" s="141">
        <f t="shared" si="50"/>
        <v>0</v>
      </c>
      <c r="R237" s="120" t="b">
        <f t="shared" si="52"/>
        <v>0</v>
      </c>
      <c r="S237" s="142">
        <f t="shared" si="53"/>
        <v>0</v>
      </c>
      <c r="T237" s="120">
        <f t="shared" si="54"/>
        <v>0</v>
      </c>
      <c r="U237" s="120">
        <f t="shared" si="51"/>
        <v>0</v>
      </c>
      <c r="W237" s="125">
        <f t="shared" si="43"/>
        <v>0</v>
      </c>
    </row>
    <row r="238" spans="2:23" x14ac:dyDescent="0.25">
      <c r="B238" s="47"/>
      <c r="C238" s="51">
        <v>230</v>
      </c>
      <c r="D238" s="51">
        <v>31</v>
      </c>
      <c r="E238" s="51"/>
      <c r="F238" s="53">
        <v>12.91</v>
      </c>
      <c r="G238" s="44">
        <f t="shared" si="44"/>
        <v>14.61</v>
      </c>
      <c r="J238" s="39">
        <f t="shared" si="49"/>
        <v>0</v>
      </c>
      <c r="K238" s="40">
        <v>32356</v>
      </c>
      <c r="L238" s="54" t="str">
        <f t="shared" si="45"/>
        <v>.</v>
      </c>
      <c r="M238" s="58">
        <f t="shared" si="46"/>
        <v>0</v>
      </c>
      <c r="N238" s="124">
        <f t="shared" si="47"/>
        <v>0</v>
      </c>
      <c r="O238" s="120">
        <f t="shared" si="48"/>
        <v>0</v>
      </c>
      <c r="P238" s="42"/>
      <c r="Q238" s="141">
        <f t="shared" si="50"/>
        <v>0</v>
      </c>
      <c r="R238" s="120" t="b">
        <f t="shared" si="52"/>
        <v>0</v>
      </c>
      <c r="S238" s="142">
        <f t="shared" si="53"/>
        <v>0</v>
      </c>
      <c r="T238" s="120">
        <f t="shared" si="54"/>
        <v>0</v>
      </c>
      <c r="U238" s="120">
        <f t="shared" si="51"/>
        <v>0</v>
      </c>
      <c r="W238" s="125">
        <f t="shared" si="43"/>
        <v>0</v>
      </c>
    </row>
    <row r="239" spans="2:23" x14ac:dyDescent="0.25">
      <c r="B239" s="47"/>
      <c r="C239" s="51">
        <v>231</v>
      </c>
      <c r="D239" s="51">
        <v>30</v>
      </c>
      <c r="E239" s="51"/>
      <c r="F239" s="53">
        <v>13.07</v>
      </c>
      <c r="G239" s="44">
        <f t="shared" si="44"/>
        <v>14.77</v>
      </c>
      <c r="J239" s="39">
        <f t="shared" si="49"/>
        <v>0</v>
      </c>
      <c r="K239" s="40">
        <v>32387</v>
      </c>
      <c r="L239" s="54" t="str">
        <f t="shared" si="45"/>
        <v>.</v>
      </c>
      <c r="M239" s="58">
        <f t="shared" si="46"/>
        <v>0</v>
      </c>
      <c r="N239" s="124">
        <f t="shared" si="47"/>
        <v>0</v>
      </c>
      <c r="O239" s="120">
        <f t="shared" si="48"/>
        <v>0</v>
      </c>
      <c r="P239" s="42"/>
      <c r="Q239" s="141">
        <f t="shared" si="50"/>
        <v>0</v>
      </c>
      <c r="R239" s="120" t="b">
        <f t="shared" si="52"/>
        <v>0</v>
      </c>
      <c r="S239" s="142">
        <f t="shared" si="53"/>
        <v>0</v>
      </c>
      <c r="T239" s="120">
        <f t="shared" si="54"/>
        <v>0</v>
      </c>
      <c r="U239" s="120">
        <f t="shared" si="51"/>
        <v>0</v>
      </c>
      <c r="W239" s="125">
        <f t="shared" si="43"/>
        <v>0</v>
      </c>
    </row>
    <row r="240" spans="2:23" x14ac:dyDescent="0.25">
      <c r="B240" s="47"/>
      <c r="C240" s="47">
        <v>232</v>
      </c>
      <c r="D240" s="51">
        <v>31</v>
      </c>
      <c r="E240" s="51"/>
      <c r="F240" s="53">
        <v>13.41</v>
      </c>
      <c r="G240" s="44">
        <f t="shared" si="44"/>
        <v>15.11</v>
      </c>
      <c r="J240" s="39">
        <f t="shared" si="49"/>
        <v>0</v>
      </c>
      <c r="K240" s="40">
        <v>32417</v>
      </c>
      <c r="L240" s="54" t="str">
        <f t="shared" si="45"/>
        <v>.</v>
      </c>
      <c r="M240" s="58">
        <f t="shared" si="46"/>
        <v>0</v>
      </c>
      <c r="N240" s="124">
        <f t="shared" si="47"/>
        <v>0</v>
      </c>
      <c r="O240" s="120">
        <f t="shared" si="48"/>
        <v>0</v>
      </c>
      <c r="P240" s="42"/>
      <c r="Q240" s="141">
        <f t="shared" si="50"/>
        <v>0</v>
      </c>
      <c r="R240" s="120" t="b">
        <f t="shared" si="52"/>
        <v>0</v>
      </c>
      <c r="S240" s="142">
        <f t="shared" si="53"/>
        <v>0</v>
      </c>
      <c r="T240" s="120">
        <f t="shared" si="54"/>
        <v>0</v>
      </c>
      <c r="U240" s="120">
        <f t="shared" si="51"/>
        <v>0</v>
      </c>
      <c r="W240" s="125">
        <f t="shared" si="43"/>
        <v>0</v>
      </c>
    </row>
    <row r="241" spans="2:23" x14ac:dyDescent="0.25">
      <c r="B241" s="47"/>
      <c r="C241" s="51">
        <v>233</v>
      </c>
      <c r="D241" s="51">
        <v>30</v>
      </c>
      <c r="E241" s="51"/>
      <c r="F241" s="53">
        <v>14.33</v>
      </c>
      <c r="G241" s="44">
        <f t="shared" si="44"/>
        <v>16.03</v>
      </c>
      <c r="J241" s="39">
        <f t="shared" si="49"/>
        <v>0</v>
      </c>
      <c r="K241" s="40">
        <v>32448</v>
      </c>
      <c r="L241" s="54" t="str">
        <f t="shared" si="45"/>
        <v>.</v>
      </c>
      <c r="M241" s="58">
        <f t="shared" si="46"/>
        <v>0</v>
      </c>
      <c r="N241" s="124">
        <f t="shared" si="47"/>
        <v>0</v>
      </c>
      <c r="O241" s="120">
        <f t="shared" si="48"/>
        <v>0</v>
      </c>
      <c r="P241" s="42"/>
      <c r="Q241" s="141">
        <f t="shared" si="50"/>
        <v>0</v>
      </c>
      <c r="R241" s="120" t="b">
        <f t="shared" si="52"/>
        <v>0</v>
      </c>
      <c r="S241" s="142">
        <f t="shared" si="53"/>
        <v>0</v>
      </c>
      <c r="T241" s="120">
        <f t="shared" si="54"/>
        <v>0</v>
      </c>
      <c r="U241" s="120">
        <f t="shared" si="51"/>
        <v>0</v>
      </c>
      <c r="W241" s="125">
        <f t="shared" si="43"/>
        <v>0</v>
      </c>
    </row>
    <row r="242" spans="2:23" x14ac:dyDescent="0.25">
      <c r="B242" s="47"/>
      <c r="C242" s="51">
        <v>234</v>
      </c>
      <c r="D242" s="51">
        <v>31</v>
      </c>
      <c r="E242" s="51"/>
      <c r="F242" s="53">
        <v>14.59</v>
      </c>
      <c r="G242" s="44">
        <f t="shared" si="44"/>
        <v>16.29</v>
      </c>
      <c r="I242" s="96">
        <f>SUM(G231:G242)/12</f>
        <v>14.209999999999999</v>
      </c>
      <c r="J242" s="39">
        <f t="shared" si="49"/>
        <v>0</v>
      </c>
      <c r="K242" s="40">
        <v>32478</v>
      </c>
      <c r="L242" s="54" t="str">
        <f t="shared" si="45"/>
        <v>.</v>
      </c>
      <c r="M242" s="58">
        <f t="shared" si="46"/>
        <v>0</v>
      </c>
      <c r="N242" s="124">
        <f t="shared" si="47"/>
        <v>0</v>
      </c>
      <c r="O242" s="120">
        <f t="shared" si="48"/>
        <v>0</v>
      </c>
      <c r="P242" s="42"/>
      <c r="Q242" s="141">
        <f t="shared" si="50"/>
        <v>0</v>
      </c>
      <c r="R242" s="120" t="b">
        <f t="shared" si="52"/>
        <v>0</v>
      </c>
      <c r="S242" s="142">
        <f t="shared" si="53"/>
        <v>0</v>
      </c>
      <c r="T242" s="120">
        <f t="shared" si="54"/>
        <v>0</v>
      </c>
      <c r="U242" s="120">
        <f t="shared" si="51"/>
        <v>0</v>
      </c>
      <c r="W242" s="125">
        <f t="shared" si="43"/>
        <v>0</v>
      </c>
    </row>
    <row r="243" spans="2:23" x14ac:dyDescent="0.25">
      <c r="B243" s="47"/>
      <c r="C243" s="47">
        <v>235</v>
      </c>
      <c r="D243" s="51">
        <v>31</v>
      </c>
      <c r="E243" s="51"/>
      <c r="F243" s="53">
        <v>14.82</v>
      </c>
      <c r="G243" s="44">
        <f t="shared" si="44"/>
        <v>16.52</v>
      </c>
      <c r="H243" s="39">
        <f>H231+1</f>
        <v>1989</v>
      </c>
      <c r="J243" s="39">
        <f t="shared" si="49"/>
        <v>0</v>
      </c>
      <c r="K243" s="40">
        <v>32509</v>
      </c>
      <c r="L243" s="54" t="str">
        <f t="shared" si="45"/>
        <v>.</v>
      </c>
      <c r="M243" s="58">
        <f t="shared" si="46"/>
        <v>0</v>
      </c>
      <c r="N243" s="124">
        <f t="shared" si="47"/>
        <v>0</v>
      </c>
      <c r="O243" s="120">
        <f t="shared" si="48"/>
        <v>0</v>
      </c>
      <c r="P243" s="42"/>
      <c r="Q243" s="141">
        <f t="shared" si="50"/>
        <v>0</v>
      </c>
      <c r="R243" s="120" t="b">
        <f t="shared" si="52"/>
        <v>0</v>
      </c>
      <c r="S243" s="142">
        <f t="shared" si="53"/>
        <v>0</v>
      </c>
      <c r="T243" s="120">
        <f t="shared" si="54"/>
        <v>0</v>
      </c>
      <c r="U243" s="120">
        <f t="shared" si="51"/>
        <v>0</v>
      </c>
      <c r="W243" s="125">
        <f t="shared" si="43"/>
        <v>0</v>
      </c>
    </row>
    <row r="244" spans="2:23" x14ac:dyDescent="0.25">
      <c r="B244" s="47"/>
      <c r="C244" s="51">
        <v>236</v>
      </c>
      <c r="D244" s="51">
        <v>28.25</v>
      </c>
      <c r="E244" s="51"/>
      <c r="F244" s="53">
        <v>15.77</v>
      </c>
      <c r="G244" s="44">
        <f t="shared" si="44"/>
        <v>17.47</v>
      </c>
      <c r="J244" s="39">
        <f t="shared" si="49"/>
        <v>0</v>
      </c>
      <c r="K244" s="40">
        <v>32540</v>
      </c>
      <c r="L244" s="54" t="str">
        <f t="shared" si="45"/>
        <v>.</v>
      </c>
      <c r="M244" s="58">
        <f t="shared" si="46"/>
        <v>0</v>
      </c>
      <c r="N244" s="124">
        <f t="shared" si="47"/>
        <v>0</v>
      </c>
      <c r="O244" s="120">
        <f t="shared" si="48"/>
        <v>0</v>
      </c>
      <c r="P244" s="42"/>
      <c r="Q244" s="141">
        <f t="shared" si="50"/>
        <v>0</v>
      </c>
      <c r="R244" s="120" t="b">
        <f t="shared" si="52"/>
        <v>0</v>
      </c>
      <c r="S244" s="142">
        <f t="shared" si="53"/>
        <v>0</v>
      </c>
      <c r="T244" s="120">
        <f t="shared" si="54"/>
        <v>0</v>
      </c>
      <c r="U244" s="120">
        <f t="shared" si="51"/>
        <v>0</v>
      </c>
      <c r="W244" s="125">
        <f t="shared" si="43"/>
        <v>0</v>
      </c>
    </row>
    <row r="245" spans="2:23" x14ac:dyDescent="0.25">
      <c r="B245" s="47"/>
      <c r="C245" s="51">
        <v>237</v>
      </c>
      <c r="D245" s="51">
        <v>31</v>
      </c>
      <c r="E245" s="51"/>
      <c r="F245" s="53">
        <v>16.510000000000002</v>
      </c>
      <c r="G245" s="44">
        <f t="shared" si="44"/>
        <v>18.21</v>
      </c>
      <c r="J245" s="39">
        <f t="shared" si="49"/>
        <v>0</v>
      </c>
      <c r="K245" s="40">
        <v>32568</v>
      </c>
      <c r="L245" s="54" t="str">
        <f t="shared" si="45"/>
        <v>.</v>
      </c>
      <c r="M245" s="58">
        <f t="shared" si="46"/>
        <v>0</v>
      </c>
      <c r="N245" s="124">
        <f t="shared" si="47"/>
        <v>0</v>
      </c>
      <c r="O245" s="120">
        <f t="shared" si="48"/>
        <v>0</v>
      </c>
      <c r="P245" s="42"/>
      <c r="Q245" s="141">
        <f t="shared" si="50"/>
        <v>0</v>
      </c>
      <c r="R245" s="120" t="b">
        <f t="shared" si="52"/>
        <v>0</v>
      </c>
      <c r="S245" s="142">
        <f t="shared" si="53"/>
        <v>0</v>
      </c>
      <c r="T245" s="120">
        <f t="shared" si="54"/>
        <v>0</v>
      </c>
      <c r="U245" s="120">
        <f t="shared" si="51"/>
        <v>0</v>
      </c>
      <c r="W245" s="125">
        <f t="shared" si="43"/>
        <v>0</v>
      </c>
    </row>
    <row r="246" spans="2:23" x14ac:dyDescent="0.25">
      <c r="B246" s="47"/>
      <c r="C246" s="47">
        <v>238</v>
      </c>
      <c r="D246" s="51">
        <v>30</v>
      </c>
      <c r="E246" s="51"/>
      <c r="F246" s="53">
        <v>16.71</v>
      </c>
      <c r="G246" s="44">
        <f t="shared" si="44"/>
        <v>18.41</v>
      </c>
      <c r="J246" s="39">
        <f t="shared" si="49"/>
        <v>0</v>
      </c>
      <c r="K246" s="40">
        <v>32599</v>
      </c>
      <c r="L246" s="54" t="str">
        <f t="shared" si="45"/>
        <v>.</v>
      </c>
      <c r="M246" s="58">
        <f t="shared" si="46"/>
        <v>0</v>
      </c>
      <c r="N246" s="124">
        <f t="shared" si="47"/>
        <v>0</v>
      </c>
      <c r="O246" s="120">
        <f t="shared" si="48"/>
        <v>0</v>
      </c>
      <c r="P246" s="42"/>
      <c r="Q246" s="141">
        <f t="shared" si="50"/>
        <v>0</v>
      </c>
      <c r="R246" s="120" t="b">
        <f t="shared" si="52"/>
        <v>0</v>
      </c>
      <c r="S246" s="142">
        <f t="shared" si="53"/>
        <v>0</v>
      </c>
      <c r="T246" s="120">
        <f t="shared" si="54"/>
        <v>0</v>
      </c>
      <c r="U246" s="120">
        <f t="shared" si="51"/>
        <v>0</v>
      </c>
      <c r="W246" s="125">
        <f t="shared" si="43"/>
        <v>0</v>
      </c>
    </row>
    <row r="247" spans="2:23" x14ac:dyDescent="0.25">
      <c r="B247" s="47"/>
      <c r="C247" s="51">
        <v>239</v>
      </c>
      <c r="D247" s="51">
        <v>31</v>
      </c>
      <c r="E247" s="51"/>
      <c r="F247" s="53">
        <v>17.29</v>
      </c>
      <c r="G247" s="44">
        <f t="shared" si="44"/>
        <v>18.989999999999998</v>
      </c>
      <c r="J247" s="39">
        <f t="shared" si="49"/>
        <v>0</v>
      </c>
      <c r="K247" s="40">
        <v>32629</v>
      </c>
      <c r="L247" s="54" t="str">
        <f t="shared" si="45"/>
        <v>.</v>
      </c>
      <c r="M247" s="58">
        <f t="shared" si="46"/>
        <v>0</v>
      </c>
      <c r="N247" s="124">
        <f t="shared" si="47"/>
        <v>0</v>
      </c>
      <c r="O247" s="120">
        <f t="shared" si="48"/>
        <v>0</v>
      </c>
      <c r="P247" s="42"/>
      <c r="Q247" s="141">
        <f t="shared" si="50"/>
        <v>0</v>
      </c>
      <c r="R247" s="120" t="b">
        <f t="shared" si="52"/>
        <v>0</v>
      </c>
      <c r="S247" s="142">
        <f t="shared" si="53"/>
        <v>0</v>
      </c>
      <c r="T247" s="120">
        <f t="shared" si="54"/>
        <v>0</v>
      </c>
      <c r="U247" s="120">
        <f t="shared" si="51"/>
        <v>0</v>
      </c>
      <c r="W247" s="125">
        <f t="shared" si="43"/>
        <v>0</v>
      </c>
    </row>
    <row r="248" spans="2:23" x14ac:dyDescent="0.25">
      <c r="B248" s="47"/>
      <c r="C248" s="51">
        <v>240</v>
      </c>
      <c r="D248" s="51">
        <v>30</v>
      </c>
      <c r="E248" s="51"/>
      <c r="F248" s="53">
        <v>17.73</v>
      </c>
      <c r="G248" s="44">
        <f t="shared" si="44"/>
        <v>19.43</v>
      </c>
      <c r="J248" s="39">
        <f t="shared" si="49"/>
        <v>0</v>
      </c>
      <c r="K248" s="40">
        <v>32660</v>
      </c>
      <c r="L248" s="54" t="str">
        <f t="shared" si="45"/>
        <v>.</v>
      </c>
      <c r="M248" s="58">
        <f t="shared" si="46"/>
        <v>0</v>
      </c>
      <c r="N248" s="124">
        <f t="shared" si="47"/>
        <v>0</v>
      </c>
      <c r="O248" s="120">
        <f t="shared" si="48"/>
        <v>0</v>
      </c>
      <c r="P248" s="115">
        <f>SUM(O237:O248)</f>
        <v>0</v>
      </c>
      <c r="Q248" s="141">
        <f t="shared" si="50"/>
        <v>0</v>
      </c>
      <c r="R248" s="120" t="b">
        <f t="shared" si="52"/>
        <v>0</v>
      </c>
      <c r="S248" s="142">
        <f t="shared" si="53"/>
        <v>0</v>
      </c>
      <c r="T248" s="120">
        <f t="shared" si="54"/>
        <v>0</v>
      </c>
      <c r="U248" s="120">
        <f t="shared" si="51"/>
        <v>0</v>
      </c>
      <c r="W248" s="125">
        <f t="shared" si="43"/>
        <v>0</v>
      </c>
    </row>
    <row r="249" spans="2:23" x14ac:dyDescent="0.25">
      <c r="B249" s="47">
        <f>B237+1</f>
        <v>21</v>
      </c>
      <c r="C249" s="47">
        <v>241</v>
      </c>
      <c r="D249" s="51">
        <v>31</v>
      </c>
      <c r="E249" s="51"/>
      <c r="F249" s="53">
        <v>17.920000000000002</v>
      </c>
      <c r="G249" s="44">
        <f t="shared" si="44"/>
        <v>19.62</v>
      </c>
      <c r="J249" s="39">
        <f t="shared" si="49"/>
        <v>0</v>
      </c>
      <c r="K249" s="40">
        <v>32690</v>
      </c>
      <c r="L249" s="54" t="str">
        <f t="shared" si="45"/>
        <v>.</v>
      </c>
      <c r="M249" s="58">
        <f t="shared" si="46"/>
        <v>0</v>
      </c>
      <c r="N249" s="124">
        <f t="shared" si="47"/>
        <v>0</v>
      </c>
      <c r="O249" s="120">
        <f t="shared" si="48"/>
        <v>0</v>
      </c>
      <c r="P249" s="42"/>
      <c r="Q249" s="141">
        <f t="shared" si="50"/>
        <v>0</v>
      </c>
      <c r="R249" s="120" t="b">
        <f t="shared" si="52"/>
        <v>0</v>
      </c>
      <c r="S249" s="142">
        <f t="shared" si="53"/>
        <v>0</v>
      </c>
      <c r="T249" s="120">
        <f t="shared" si="54"/>
        <v>0</v>
      </c>
      <c r="U249" s="120">
        <f t="shared" si="51"/>
        <v>0</v>
      </c>
      <c r="W249" s="125">
        <f t="shared" si="43"/>
        <v>0</v>
      </c>
    </row>
    <row r="250" spans="2:23" x14ac:dyDescent="0.25">
      <c r="B250" s="47"/>
      <c r="C250" s="51">
        <v>242</v>
      </c>
      <c r="D250" s="51">
        <v>31</v>
      </c>
      <c r="E250" s="51"/>
      <c r="F250" s="53">
        <v>17.86</v>
      </c>
      <c r="G250" s="44">
        <f t="shared" si="44"/>
        <v>19.559999999999999</v>
      </c>
      <c r="J250" s="39">
        <f t="shared" si="49"/>
        <v>0</v>
      </c>
      <c r="K250" s="40">
        <v>32721</v>
      </c>
      <c r="L250" s="54" t="str">
        <f t="shared" si="45"/>
        <v>.</v>
      </c>
      <c r="M250" s="58">
        <f t="shared" si="46"/>
        <v>0</v>
      </c>
      <c r="N250" s="124">
        <f t="shared" si="47"/>
        <v>0</v>
      </c>
      <c r="O250" s="120">
        <f t="shared" si="48"/>
        <v>0</v>
      </c>
      <c r="P250" s="42"/>
      <c r="Q250" s="141">
        <f t="shared" si="50"/>
        <v>0</v>
      </c>
      <c r="R250" s="120" t="b">
        <f t="shared" si="52"/>
        <v>0</v>
      </c>
      <c r="S250" s="142">
        <f t="shared" si="53"/>
        <v>0</v>
      </c>
      <c r="T250" s="120">
        <f t="shared" si="54"/>
        <v>0</v>
      </c>
      <c r="U250" s="120">
        <f t="shared" si="51"/>
        <v>0</v>
      </c>
      <c r="W250" s="125">
        <f t="shared" si="43"/>
        <v>0</v>
      </c>
    </row>
    <row r="251" spans="2:23" x14ac:dyDescent="0.25">
      <c r="B251" s="47"/>
      <c r="C251" s="51">
        <v>243</v>
      </c>
      <c r="D251" s="51">
        <v>30</v>
      </c>
      <c r="E251" s="51"/>
      <c r="F251" s="53">
        <v>18.059999999999999</v>
      </c>
      <c r="G251" s="44">
        <f t="shared" si="44"/>
        <v>19.759999999999998</v>
      </c>
      <c r="J251" s="39">
        <f t="shared" si="49"/>
        <v>0</v>
      </c>
      <c r="K251" s="40">
        <v>32752</v>
      </c>
      <c r="L251" s="54" t="str">
        <f t="shared" si="45"/>
        <v>.</v>
      </c>
      <c r="M251" s="58">
        <f t="shared" si="46"/>
        <v>0</v>
      </c>
      <c r="N251" s="124">
        <f t="shared" si="47"/>
        <v>0</v>
      </c>
      <c r="O251" s="120">
        <f t="shared" si="48"/>
        <v>0</v>
      </c>
      <c r="P251" s="42"/>
      <c r="Q251" s="141">
        <f t="shared" si="50"/>
        <v>0</v>
      </c>
      <c r="R251" s="120" t="b">
        <f t="shared" si="52"/>
        <v>0</v>
      </c>
      <c r="S251" s="142">
        <f t="shared" si="53"/>
        <v>0</v>
      </c>
      <c r="T251" s="120">
        <f t="shared" si="54"/>
        <v>0</v>
      </c>
      <c r="U251" s="120">
        <f t="shared" si="51"/>
        <v>0</v>
      </c>
      <c r="W251" s="125">
        <f t="shared" si="43"/>
        <v>0</v>
      </c>
    </row>
    <row r="252" spans="2:23" x14ac:dyDescent="0.25">
      <c r="B252" s="47"/>
      <c r="C252" s="47">
        <v>244</v>
      </c>
      <c r="D252" s="51">
        <v>31</v>
      </c>
      <c r="E252" s="51"/>
      <c r="F252" s="53">
        <v>18.05</v>
      </c>
      <c r="G252" s="44">
        <f t="shared" si="44"/>
        <v>19.75</v>
      </c>
      <c r="J252" s="39">
        <f t="shared" si="49"/>
        <v>0</v>
      </c>
      <c r="K252" s="40">
        <v>32782</v>
      </c>
      <c r="L252" s="54" t="str">
        <f t="shared" si="45"/>
        <v>.</v>
      </c>
      <c r="M252" s="58">
        <f t="shared" si="46"/>
        <v>0</v>
      </c>
      <c r="N252" s="124">
        <f t="shared" si="47"/>
        <v>0</v>
      </c>
      <c r="O252" s="120">
        <f t="shared" si="48"/>
        <v>0</v>
      </c>
      <c r="P252" s="42"/>
      <c r="Q252" s="141">
        <f t="shared" si="50"/>
        <v>0</v>
      </c>
      <c r="R252" s="120" t="b">
        <f t="shared" si="52"/>
        <v>0</v>
      </c>
      <c r="S252" s="142">
        <f t="shared" si="53"/>
        <v>0</v>
      </c>
      <c r="T252" s="120">
        <f t="shared" si="54"/>
        <v>0</v>
      </c>
      <c r="U252" s="120">
        <f t="shared" si="51"/>
        <v>0</v>
      </c>
      <c r="W252" s="125">
        <f t="shared" si="43"/>
        <v>0</v>
      </c>
    </row>
    <row r="253" spans="2:23" x14ac:dyDescent="0.25">
      <c r="B253" s="47"/>
      <c r="C253" s="51">
        <v>245</v>
      </c>
      <c r="D253" s="51">
        <v>30</v>
      </c>
      <c r="E253" s="51"/>
      <c r="F253" s="53">
        <v>18.190000000000001</v>
      </c>
      <c r="G253" s="44">
        <f t="shared" si="44"/>
        <v>19.89</v>
      </c>
      <c r="J253" s="39">
        <f t="shared" si="49"/>
        <v>0</v>
      </c>
      <c r="K253" s="40">
        <v>32813</v>
      </c>
      <c r="L253" s="54" t="str">
        <f t="shared" si="45"/>
        <v>.</v>
      </c>
      <c r="M253" s="58">
        <f t="shared" si="46"/>
        <v>0</v>
      </c>
      <c r="N253" s="124">
        <f t="shared" si="47"/>
        <v>0</v>
      </c>
      <c r="O253" s="120">
        <f t="shared" si="48"/>
        <v>0</v>
      </c>
      <c r="P253" s="42"/>
      <c r="Q253" s="141">
        <f t="shared" si="50"/>
        <v>0</v>
      </c>
      <c r="R253" s="120" t="b">
        <f t="shared" si="52"/>
        <v>0</v>
      </c>
      <c r="S253" s="142">
        <f t="shared" si="53"/>
        <v>0</v>
      </c>
      <c r="T253" s="120">
        <f t="shared" si="54"/>
        <v>0</v>
      </c>
      <c r="U253" s="120">
        <f t="shared" si="51"/>
        <v>0</v>
      </c>
      <c r="W253" s="125">
        <f t="shared" si="43"/>
        <v>0</v>
      </c>
    </row>
    <row r="254" spans="2:23" x14ac:dyDescent="0.25">
      <c r="B254" s="47"/>
      <c r="C254" s="51">
        <v>246</v>
      </c>
      <c r="D254" s="51">
        <v>31</v>
      </c>
      <c r="E254" s="51"/>
      <c r="F254" s="53">
        <v>18.16</v>
      </c>
      <c r="G254" s="44">
        <f t="shared" si="44"/>
        <v>19.86</v>
      </c>
      <c r="I254" s="96">
        <f>SUM(G243:G254)/12</f>
        <v>18.955833333333334</v>
      </c>
      <c r="J254" s="39">
        <f t="shared" si="49"/>
        <v>0</v>
      </c>
      <c r="K254" s="40">
        <v>32843</v>
      </c>
      <c r="L254" s="54" t="str">
        <f t="shared" si="45"/>
        <v>.</v>
      </c>
      <c r="M254" s="58">
        <f t="shared" si="46"/>
        <v>0</v>
      </c>
      <c r="N254" s="124">
        <f t="shared" si="47"/>
        <v>0</v>
      </c>
      <c r="O254" s="120">
        <f t="shared" si="48"/>
        <v>0</v>
      </c>
      <c r="P254" s="42"/>
      <c r="Q254" s="141">
        <f t="shared" si="50"/>
        <v>0</v>
      </c>
      <c r="R254" s="120" t="b">
        <f t="shared" si="52"/>
        <v>0</v>
      </c>
      <c r="S254" s="142">
        <f t="shared" si="53"/>
        <v>0</v>
      </c>
      <c r="T254" s="120">
        <f t="shared" si="54"/>
        <v>0</v>
      </c>
      <c r="U254" s="120">
        <f t="shared" si="51"/>
        <v>0</v>
      </c>
      <c r="W254" s="125">
        <f t="shared" si="43"/>
        <v>0</v>
      </c>
    </row>
    <row r="255" spans="2:23" x14ac:dyDescent="0.25">
      <c r="B255" s="47"/>
      <c r="C255" s="47">
        <v>247</v>
      </c>
      <c r="D255" s="51">
        <v>31</v>
      </c>
      <c r="E255" s="51"/>
      <c r="F255" s="53">
        <v>17.809999999999999</v>
      </c>
      <c r="G255" s="44">
        <f t="shared" si="44"/>
        <v>19.509999999999998</v>
      </c>
      <c r="H255" s="39">
        <f>H243+1</f>
        <v>1990</v>
      </c>
      <c r="I255" s="97"/>
      <c r="J255" s="39">
        <f t="shared" si="49"/>
        <v>0</v>
      </c>
      <c r="K255" s="40">
        <v>32874</v>
      </c>
      <c r="L255" s="54" t="str">
        <f t="shared" si="45"/>
        <v>.</v>
      </c>
      <c r="M255" s="58">
        <f t="shared" si="46"/>
        <v>0</v>
      </c>
      <c r="N255" s="124">
        <f t="shared" si="47"/>
        <v>0</v>
      </c>
      <c r="O255" s="120">
        <f t="shared" si="48"/>
        <v>0</v>
      </c>
      <c r="P255" s="42"/>
      <c r="Q255" s="141">
        <f t="shared" si="50"/>
        <v>0</v>
      </c>
      <c r="R255" s="120" t="b">
        <f t="shared" si="52"/>
        <v>0</v>
      </c>
      <c r="S255" s="142">
        <f t="shared" si="53"/>
        <v>0</v>
      </c>
      <c r="T255" s="120">
        <f t="shared" si="54"/>
        <v>0</v>
      </c>
      <c r="U255" s="120">
        <f t="shared" si="51"/>
        <v>0</v>
      </c>
      <c r="W255" s="125">
        <f t="shared" si="43"/>
        <v>0</v>
      </c>
    </row>
    <row r="256" spans="2:23" x14ac:dyDescent="0.25">
      <c r="B256" s="47"/>
      <c r="C256" s="51">
        <v>248</v>
      </c>
      <c r="D256" s="51">
        <v>28.25</v>
      </c>
      <c r="E256" s="51"/>
      <c r="F256" s="53">
        <v>16.8</v>
      </c>
      <c r="G256" s="44">
        <f t="shared" si="44"/>
        <v>18.5</v>
      </c>
      <c r="K256" s="40">
        <v>32905</v>
      </c>
      <c r="L256" s="54" t="str">
        <f t="shared" si="45"/>
        <v>.</v>
      </c>
      <c r="M256" s="58">
        <f t="shared" si="46"/>
        <v>0</v>
      </c>
      <c r="N256" s="124">
        <f t="shared" si="47"/>
        <v>0</v>
      </c>
      <c r="O256" s="120">
        <f t="shared" si="48"/>
        <v>0</v>
      </c>
      <c r="P256" s="42"/>
      <c r="Q256" s="141">
        <f t="shared" si="50"/>
        <v>0</v>
      </c>
      <c r="R256" s="120" t="b">
        <f t="shared" si="52"/>
        <v>0</v>
      </c>
      <c r="S256" s="142">
        <f t="shared" si="53"/>
        <v>0</v>
      </c>
      <c r="T256" s="120">
        <f t="shared" si="54"/>
        <v>0</v>
      </c>
      <c r="U256" s="120">
        <f t="shared" si="51"/>
        <v>0</v>
      </c>
      <c r="W256" s="125">
        <f t="shared" si="43"/>
        <v>0</v>
      </c>
    </row>
    <row r="257" spans="2:23" x14ac:dyDescent="0.25">
      <c r="B257" s="47"/>
      <c r="C257" s="51">
        <v>249</v>
      </c>
      <c r="D257" s="51">
        <v>31</v>
      </c>
      <c r="E257" s="51"/>
      <c r="F257" s="53">
        <v>16.43</v>
      </c>
      <c r="G257" s="44">
        <f t="shared" si="44"/>
        <v>18.13</v>
      </c>
      <c r="K257" s="40">
        <v>32933</v>
      </c>
      <c r="L257" s="54" t="str">
        <f t="shared" si="45"/>
        <v>.</v>
      </c>
      <c r="M257" s="58">
        <f t="shared" si="46"/>
        <v>0</v>
      </c>
      <c r="N257" s="124">
        <f t="shared" si="47"/>
        <v>0</v>
      </c>
      <c r="O257" s="120">
        <f t="shared" si="48"/>
        <v>0</v>
      </c>
      <c r="P257" s="42"/>
      <c r="Q257" s="141">
        <f t="shared" si="50"/>
        <v>0</v>
      </c>
      <c r="R257" s="120" t="b">
        <f t="shared" si="52"/>
        <v>0</v>
      </c>
      <c r="S257" s="142">
        <f t="shared" si="53"/>
        <v>0</v>
      </c>
      <c r="T257" s="120">
        <f t="shared" si="54"/>
        <v>0</v>
      </c>
      <c r="U257" s="120">
        <f t="shared" si="51"/>
        <v>0</v>
      </c>
      <c r="W257" s="125">
        <f t="shared" si="43"/>
        <v>0</v>
      </c>
    </row>
    <row r="258" spans="2:23" x14ac:dyDescent="0.25">
      <c r="B258" s="47"/>
      <c r="C258" s="47">
        <v>250</v>
      </c>
      <c r="D258" s="51">
        <v>30</v>
      </c>
      <c r="E258" s="51"/>
      <c r="F258" s="53">
        <v>15.17</v>
      </c>
      <c r="G258" s="44">
        <f t="shared" si="44"/>
        <v>16.87</v>
      </c>
      <c r="K258" s="40">
        <v>32964</v>
      </c>
      <c r="L258" s="54" t="str">
        <f t="shared" si="45"/>
        <v>.</v>
      </c>
      <c r="M258" s="58">
        <f t="shared" si="46"/>
        <v>0</v>
      </c>
      <c r="N258" s="124">
        <f t="shared" si="47"/>
        <v>0</v>
      </c>
      <c r="O258" s="120">
        <f t="shared" si="48"/>
        <v>0</v>
      </c>
      <c r="P258" s="42"/>
      <c r="Q258" s="141">
        <f t="shared" si="50"/>
        <v>0</v>
      </c>
      <c r="R258" s="120" t="b">
        <f t="shared" si="52"/>
        <v>0</v>
      </c>
      <c r="S258" s="142">
        <f t="shared" si="53"/>
        <v>0</v>
      </c>
      <c r="T258" s="120">
        <f t="shared" si="54"/>
        <v>0</v>
      </c>
      <c r="U258" s="120">
        <f t="shared" si="51"/>
        <v>0</v>
      </c>
      <c r="W258" s="125">
        <f t="shared" si="43"/>
        <v>0</v>
      </c>
    </row>
    <row r="259" spans="2:23" x14ac:dyDescent="0.25">
      <c r="B259" s="47"/>
      <c r="C259" s="51">
        <v>251</v>
      </c>
      <c r="D259" s="51">
        <v>31</v>
      </c>
      <c r="E259" s="51"/>
      <c r="F259" s="53">
        <v>15.02</v>
      </c>
      <c r="G259" s="44">
        <f t="shared" si="44"/>
        <v>16.72</v>
      </c>
      <c r="K259" s="40">
        <v>32994</v>
      </c>
      <c r="L259" s="54" t="str">
        <f t="shared" si="45"/>
        <v>.</v>
      </c>
      <c r="M259" s="58">
        <f t="shared" si="46"/>
        <v>0</v>
      </c>
      <c r="N259" s="124">
        <f t="shared" si="47"/>
        <v>0</v>
      </c>
      <c r="O259" s="120">
        <f t="shared" si="48"/>
        <v>0</v>
      </c>
      <c r="P259" s="42"/>
      <c r="Q259" s="141">
        <f t="shared" si="50"/>
        <v>0</v>
      </c>
      <c r="R259" s="120" t="b">
        <f t="shared" si="52"/>
        <v>0</v>
      </c>
      <c r="S259" s="142">
        <f t="shared" si="53"/>
        <v>0</v>
      </c>
      <c r="T259" s="120">
        <f t="shared" si="54"/>
        <v>0</v>
      </c>
      <c r="U259" s="120">
        <f t="shared" si="51"/>
        <v>0</v>
      </c>
      <c r="W259" s="125">
        <f t="shared" ref="W259:W322" si="55">IF(T259&gt;0,W258+1,0)</f>
        <v>0</v>
      </c>
    </row>
    <row r="260" spans="2:23" x14ac:dyDescent="0.25">
      <c r="B260" s="47"/>
      <c r="C260" s="51">
        <v>252</v>
      </c>
      <c r="D260" s="51">
        <v>30</v>
      </c>
      <c r="E260" s="51"/>
      <c r="F260" s="53">
        <v>15.05</v>
      </c>
      <c r="G260" s="44">
        <f t="shared" si="44"/>
        <v>16.75</v>
      </c>
      <c r="K260" s="40">
        <v>33025</v>
      </c>
      <c r="L260" s="54" t="str">
        <f t="shared" si="45"/>
        <v>.</v>
      </c>
      <c r="M260" s="58">
        <f t="shared" si="46"/>
        <v>0</v>
      </c>
      <c r="N260" s="124">
        <f t="shared" si="47"/>
        <v>0</v>
      </c>
      <c r="O260" s="120">
        <f t="shared" si="48"/>
        <v>0</v>
      </c>
      <c r="P260" s="115">
        <f>SUM(O249:O260)</f>
        <v>0</v>
      </c>
      <c r="Q260" s="141">
        <f t="shared" si="50"/>
        <v>0</v>
      </c>
      <c r="R260" s="120" t="b">
        <f t="shared" si="52"/>
        <v>0</v>
      </c>
      <c r="S260" s="142">
        <f t="shared" si="53"/>
        <v>0</v>
      </c>
      <c r="T260" s="120">
        <f t="shared" si="54"/>
        <v>0</v>
      </c>
      <c r="U260" s="120">
        <f t="shared" si="51"/>
        <v>0</v>
      </c>
      <c r="W260" s="125">
        <f t="shared" si="55"/>
        <v>0</v>
      </c>
    </row>
    <row r="261" spans="2:23" x14ac:dyDescent="0.25">
      <c r="B261" s="47">
        <f>B249+1</f>
        <v>22</v>
      </c>
      <c r="C261" s="47">
        <v>253</v>
      </c>
      <c r="D261" s="51">
        <v>31</v>
      </c>
      <c r="E261" s="51"/>
      <c r="F261" s="53">
        <v>15.02</v>
      </c>
      <c r="G261" s="44">
        <f t="shared" si="44"/>
        <v>16.72</v>
      </c>
      <c r="K261" s="40">
        <v>33055</v>
      </c>
      <c r="L261" s="54" t="str">
        <f t="shared" si="45"/>
        <v>.</v>
      </c>
      <c r="M261" s="58">
        <f t="shared" si="46"/>
        <v>0</v>
      </c>
      <c r="N261" s="124">
        <f t="shared" si="47"/>
        <v>0</v>
      </c>
      <c r="O261" s="120">
        <f t="shared" si="48"/>
        <v>0</v>
      </c>
      <c r="P261" s="42"/>
      <c r="Q261" s="141">
        <f t="shared" si="50"/>
        <v>0</v>
      </c>
      <c r="R261" s="120" t="b">
        <f t="shared" si="52"/>
        <v>0</v>
      </c>
      <c r="S261" s="142">
        <f t="shared" si="53"/>
        <v>0</v>
      </c>
      <c r="T261" s="120">
        <f t="shared" si="54"/>
        <v>0</v>
      </c>
      <c r="U261" s="120">
        <f t="shared" si="51"/>
        <v>0</v>
      </c>
      <c r="W261" s="125">
        <f t="shared" si="55"/>
        <v>0</v>
      </c>
    </row>
    <row r="262" spans="2:23" x14ac:dyDescent="0.25">
      <c r="B262" s="47"/>
      <c r="C262" s="51">
        <v>254</v>
      </c>
      <c r="D262" s="51">
        <v>31</v>
      </c>
      <c r="E262" s="51"/>
      <c r="F262" s="53">
        <v>14</v>
      </c>
      <c r="G262" s="44">
        <f t="shared" si="44"/>
        <v>15.7</v>
      </c>
      <c r="K262" s="40">
        <v>33086</v>
      </c>
      <c r="L262" s="54" t="str">
        <f t="shared" si="45"/>
        <v>.</v>
      </c>
      <c r="M262" s="58">
        <f t="shared" si="46"/>
        <v>0</v>
      </c>
      <c r="N262" s="124">
        <f t="shared" si="47"/>
        <v>0</v>
      </c>
      <c r="O262" s="120">
        <f t="shared" si="48"/>
        <v>0</v>
      </c>
      <c r="P262" s="42"/>
      <c r="Q262" s="141">
        <f t="shared" si="50"/>
        <v>0</v>
      </c>
      <c r="R262" s="120" t="b">
        <f t="shared" si="52"/>
        <v>0</v>
      </c>
      <c r="S262" s="142">
        <f t="shared" si="53"/>
        <v>0</v>
      </c>
      <c r="T262" s="120">
        <f t="shared" si="54"/>
        <v>0</v>
      </c>
      <c r="U262" s="120">
        <f t="shared" si="51"/>
        <v>0</v>
      </c>
      <c r="W262" s="125">
        <f t="shared" si="55"/>
        <v>0</v>
      </c>
    </row>
    <row r="263" spans="2:23" x14ac:dyDescent="0.25">
      <c r="B263" s="47"/>
      <c r="C263" s="51">
        <v>255</v>
      </c>
      <c r="D263" s="51">
        <v>30</v>
      </c>
      <c r="E263" s="51"/>
      <c r="F263" s="53">
        <v>14</v>
      </c>
      <c r="G263" s="44">
        <f t="shared" si="44"/>
        <v>15.7</v>
      </c>
      <c r="K263" s="40">
        <v>33117</v>
      </c>
      <c r="L263" s="54" t="str">
        <f t="shared" si="45"/>
        <v>.</v>
      </c>
      <c r="M263" s="58">
        <f t="shared" si="46"/>
        <v>0</v>
      </c>
      <c r="N263" s="124">
        <f t="shared" si="47"/>
        <v>0</v>
      </c>
      <c r="O263" s="120">
        <f t="shared" si="48"/>
        <v>0</v>
      </c>
      <c r="P263" s="42"/>
      <c r="Q263" s="141">
        <f t="shared" si="50"/>
        <v>0</v>
      </c>
      <c r="R263" s="120" t="b">
        <f t="shared" si="52"/>
        <v>0</v>
      </c>
      <c r="S263" s="142">
        <f t="shared" si="53"/>
        <v>0</v>
      </c>
      <c r="T263" s="120">
        <f t="shared" si="54"/>
        <v>0</v>
      </c>
      <c r="U263" s="120">
        <f t="shared" si="51"/>
        <v>0</v>
      </c>
      <c r="W263" s="125">
        <f t="shared" si="55"/>
        <v>0</v>
      </c>
    </row>
    <row r="264" spans="2:23" x14ac:dyDescent="0.25">
      <c r="B264" s="47"/>
      <c r="C264" s="47">
        <v>256</v>
      </c>
      <c r="D264" s="51">
        <v>31</v>
      </c>
      <c r="E264" s="51"/>
      <c r="F264" s="53">
        <v>13.43</v>
      </c>
      <c r="G264" s="44">
        <f t="shared" si="44"/>
        <v>15.129999999999999</v>
      </c>
      <c r="K264" s="40">
        <v>33147</v>
      </c>
      <c r="L264" s="54" t="str">
        <f t="shared" si="45"/>
        <v>.</v>
      </c>
      <c r="M264" s="58">
        <f t="shared" si="46"/>
        <v>0</v>
      </c>
      <c r="N264" s="124">
        <f t="shared" si="47"/>
        <v>0</v>
      </c>
      <c r="O264" s="120">
        <f t="shared" si="48"/>
        <v>0</v>
      </c>
      <c r="P264" s="42"/>
      <c r="Q264" s="141">
        <f t="shared" si="50"/>
        <v>0</v>
      </c>
      <c r="R264" s="120" t="b">
        <f t="shared" si="52"/>
        <v>0</v>
      </c>
      <c r="S264" s="142">
        <f t="shared" si="53"/>
        <v>0</v>
      </c>
      <c r="T264" s="120">
        <f t="shared" si="54"/>
        <v>0</v>
      </c>
      <c r="U264" s="120">
        <f t="shared" si="51"/>
        <v>0</v>
      </c>
      <c r="W264" s="125">
        <f t="shared" si="55"/>
        <v>0</v>
      </c>
    </row>
    <row r="265" spans="2:23" x14ac:dyDescent="0.25">
      <c r="B265" s="47"/>
      <c r="C265" s="51">
        <v>257</v>
      </c>
      <c r="D265" s="51">
        <v>30</v>
      </c>
      <c r="E265" s="51"/>
      <c r="F265" s="53">
        <v>13</v>
      </c>
      <c r="G265" s="44">
        <f t="shared" ref="G265:G328" si="56">F265+$G$4</f>
        <v>14.7</v>
      </c>
      <c r="K265" s="40">
        <v>33178</v>
      </c>
      <c r="L265" s="54" t="str">
        <f t="shared" ref="L265:L328" si="57">IF(J265=1,K265,".")</f>
        <v>.</v>
      </c>
      <c r="M265" s="58">
        <f t="shared" ref="M265:M328" si="58">IF(J265=1,$F$2,0)</f>
        <v>0</v>
      </c>
      <c r="N265" s="124">
        <f t="shared" ref="N265:N270" si="59">IF(U264&gt;0,U264,0)</f>
        <v>0</v>
      </c>
      <c r="O265" s="120">
        <f t="shared" ref="O265:O270" si="60">IF(M265+N265&gt;0,(M265+N265)*G265/100/365*D265,0)</f>
        <v>0</v>
      </c>
      <c r="P265" s="42"/>
      <c r="Q265" s="141">
        <f t="shared" si="50"/>
        <v>0</v>
      </c>
      <c r="R265" s="120" t="b">
        <f t="shared" si="52"/>
        <v>0</v>
      </c>
      <c r="S265" s="142">
        <f t="shared" si="53"/>
        <v>0</v>
      </c>
      <c r="T265" s="120">
        <f t="shared" si="54"/>
        <v>0</v>
      </c>
      <c r="U265" s="120">
        <f t="shared" si="51"/>
        <v>0</v>
      </c>
      <c r="W265" s="125">
        <f t="shared" si="55"/>
        <v>0</v>
      </c>
    </row>
    <row r="266" spans="2:23" x14ac:dyDescent="0.25">
      <c r="B266" s="47"/>
      <c r="C266" s="51">
        <v>258</v>
      </c>
      <c r="D266" s="51">
        <v>31</v>
      </c>
      <c r="E266" s="51"/>
      <c r="F266" s="53">
        <v>12.58</v>
      </c>
      <c r="G266" s="44">
        <f t="shared" si="56"/>
        <v>14.28</v>
      </c>
      <c r="I266" s="96">
        <f>SUM(G255:G266)/12</f>
        <v>16.559166666666666</v>
      </c>
      <c r="K266" s="40">
        <v>33208</v>
      </c>
      <c r="L266" s="54" t="str">
        <f t="shared" si="57"/>
        <v>.</v>
      </c>
      <c r="M266" s="58">
        <f t="shared" si="58"/>
        <v>0</v>
      </c>
      <c r="N266" s="124">
        <f t="shared" si="59"/>
        <v>0</v>
      </c>
      <c r="O266" s="120">
        <f t="shared" si="60"/>
        <v>0</v>
      </c>
      <c r="P266" s="42"/>
      <c r="Q266" s="141">
        <f t="shared" si="50"/>
        <v>0</v>
      </c>
      <c r="R266" s="120" t="b">
        <f t="shared" si="52"/>
        <v>0</v>
      </c>
      <c r="S266" s="142">
        <f t="shared" si="53"/>
        <v>0</v>
      </c>
      <c r="T266" s="120">
        <f t="shared" si="54"/>
        <v>0</v>
      </c>
      <c r="U266" s="120">
        <f t="shared" si="51"/>
        <v>0</v>
      </c>
      <c r="W266" s="125">
        <f t="shared" si="55"/>
        <v>0</v>
      </c>
    </row>
    <row r="267" spans="2:23" x14ac:dyDescent="0.25">
      <c r="B267" s="47"/>
      <c r="C267" s="47">
        <v>259</v>
      </c>
      <c r="D267" s="51">
        <v>31</v>
      </c>
      <c r="E267" s="51"/>
      <c r="F267" s="53">
        <v>12</v>
      </c>
      <c r="G267" s="44">
        <f t="shared" si="56"/>
        <v>13.7</v>
      </c>
      <c r="H267" s="39">
        <f>H255+1</f>
        <v>1991</v>
      </c>
      <c r="K267" s="40">
        <v>33239</v>
      </c>
      <c r="L267" s="54" t="str">
        <f t="shared" si="57"/>
        <v>.</v>
      </c>
      <c r="M267" s="58">
        <f t="shared" si="58"/>
        <v>0</v>
      </c>
      <c r="N267" s="124">
        <f t="shared" si="59"/>
        <v>0</v>
      </c>
      <c r="O267" s="120">
        <f t="shared" si="60"/>
        <v>0</v>
      </c>
      <c r="P267" s="42"/>
      <c r="Q267" s="141">
        <f t="shared" si="50"/>
        <v>0</v>
      </c>
      <c r="R267" s="120" t="b">
        <f t="shared" si="52"/>
        <v>0</v>
      </c>
      <c r="S267" s="142">
        <f t="shared" si="53"/>
        <v>0</v>
      </c>
      <c r="T267" s="120">
        <f t="shared" si="54"/>
        <v>0</v>
      </c>
      <c r="U267" s="120">
        <f t="shared" si="51"/>
        <v>0</v>
      </c>
      <c r="W267" s="125">
        <f t="shared" si="55"/>
        <v>0</v>
      </c>
    </row>
    <row r="268" spans="2:23" x14ac:dyDescent="0.25">
      <c r="B268" s="47"/>
      <c r="C268" s="51">
        <v>260</v>
      </c>
      <c r="D268" s="51">
        <v>28.25</v>
      </c>
      <c r="E268" s="51"/>
      <c r="F268" s="53">
        <v>12</v>
      </c>
      <c r="G268" s="44">
        <f t="shared" si="56"/>
        <v>13.7</v>
      </c>
      <c r="K268" s="40">
        <v>33270</v>
      </c>
      <c r="L268" s="54" t="str">
        <f t="shared" si="57"/>
        <v>.</v>
      </c>
      <c r="M268" s="58">
        <f t="shared" si="58"/>
        <v>0</v>
      </c>
      <c r="N268" s="124">
        <f t="shared" si="59"/>
        <v>0</v>
      </c>
      <c r="O268" s="120">
        <f t="shared" si="60"/>
        <v>0</v>
      </c>
      <c r="P268" s="42"/>
      <c r="Q268" s="141">
        <f t="shared" si="50"/>
        <v>0</v>
      </c>
      <c r="R268" s="120" t="b">
        <f t="shared" si="52"/>
        <v>0</v>
      </c>
      <c r="S268" s="142">
        <f t="shared" si="53"/>
        <v>0</v>
      </c>
      <c r="T268" s="120">
        <f t="shared" si="54"/>
        <v>0</v>
      </c>
      <c r="U268" s="120">
        <f t="shared" si="51"/>
        <v>0</v>
      </c>
      <c r="W268" s="125">
        <f t="shared" si="55"/>
        <v>0</v>
      </c>
    </row>
    <row r="269" spans="2:23" x14ac:dyDescent="0.25">
      <c r="B269" s="47"/>
      <c r="C269" s="51">
        <v>261</v>
      </c>
      <c r="D269" s="51">
        <v>31</v>
      </c>
      <c r="E269" s="51"/>
      <c r="F269" s="53">
        <v>12</v>
      </c>
      <c r="G269" s="44">
        <f t="shared" si="56"/>
        <v>13.7</v>
      </c>
      <c r="K269" s="40">
        <v>33298</v>
      </c>
      <c r="L269" s="54" t="str">
        <f t="shared" si="57"/>
        <v>.</v>
      </c>
      <c r="M269" s="58">
        <f t="shared" si="58"/>
        <v>0</v>
      </c>
      <c r="N269" s="124">
        <f t="shared" si="59"/>
        <v>0</v>
      </c>
      <c r="O269" s="120">
        <f t="shared" si="60"/>
        <v>0</v>
      </c>
      <c r="P269" s="42"/>
      <c r="Q269" s="141">
        <f t="shared" si="50"/>
        <v>0</v>
      </c>
      <c r="R269" s="120" t="b">
        <f t="shared" si="52"/>
        <v>0</v>
      </c>
      <c r="S269" s="142">
        <f t="shared" si="53"/>
        <v>0</v>
      </c>
      <c r="T269" s="120">
        <f t="shared" si="54"/>
        <v>0</v>
      </c>
      <c r="U269" s="120">
        <f t="shared" si="51"/>
        <v>0</v>
      </c>
      <c r="W269" s="125">
        <f t="shared" si="55"/>
        <v>0</v>
      </c>
    </row>
    <row r="270" spans="2:23" x14ac:dyDescent="0.25">
      <c r="B270" s="47"/>
      <c r="C270" s="47">
        <v>262</v>
      </c>
      <c r="D270" s="51">
        <v>30</v>
      </c>
      <c r="E270" s="51"/>
      <c r="F270" s="53">
        <v>11.55</v>
      </c>
      <c r="G270" s="44">
        <f t="shared" si="56"/>
        <v>13.25</v>
      </c>
      <c r="K270" s="40">
        <v>33329</v>
      </c>
      <c r="L270" s="54" t="str">
        <f t="shared" si="57"/>
        <v>.</v>
      </c>
      <c r="M270" s="58">
        <f t="shared" si="58"/>
        <v>0</v>
      </c>
      <c r="N270" s="124">
        <f t="shared" si="59"/>
        <v>0</v>
      </c>
      <c r="O270" s="120">
        <f t="shared" si="60"/>
        <v>0</v>
      </c>
      <c r="P270" s="42"/>
      <c r="Q270" s="141">
        <f t="shared" si="50"/>
        <v>0</v>
      </c>
      <c r="R270" s="120" t="b">
        <f t="shared" si="52"/>
        <v>0</v>
      </c>
      <c r="S270" s="142">
        <f t="shared" si="53"/>
        <v>0</v>
      </c>
      <c r="T270" s="120">
        <f t="shared" si="54"/>
        <v>0</v>
      </c>
      <c r="U270" s="120">
        <f t="shared" si="51"/>
        <v>0</v>
      </c>
      <c r="W270" s="125">
        <f t="shared" si="55"/>
        <v>0</v>
      </c>
    </row>
    <row r="271" spans="2:23" x14ac:dyDescent="0.25">
      <c r="B271" s="47"/>
      <c r="C271" s="51">
        <v>263</v>
      </c>
      <c r="D271" s="51">
        <v>31</v>
      </c>
      <c r="E271" s="51"/>
      <c r="F271" s="53">
        <v>10.98</v>
      </c>
      <c r="G271" s="44">
        <f t="shared" si="56"/>
        <v>12.68</v>
      </c>
      <c r="K271" s="40">
        <v>33359</v>
      </c>
      <c r="L271" s="54" t="str">
        <f t="shared" si="57"/>
        <v>.</v>
      </c>
      <c r="M271" s="58">
        <f t="shared" si="58"/>
        <v>0</v>
      </c>
      <c r="N271" s="124">
        <f t="shared" ref="N271:N292" si="61">IF(U270&gt;0,U270,0)</f>
        <v>0</v>
      </c>
      <c r="O271" s="120">
        <f t="shared" ref="O271:O273" si="62">IF(M271+N271&gt;0,(M271+N271)*G271/100/365*D271,0)</f>
        <v>0</v>
      </c>
      <c r="P271" s="42"/>
      <c r="Q271" s="141">
        <f t="shared" si="50"/>
        <v>0</v>
      </c>
      <c r="R271" s="120" t="b">
        <f t="shared" si="52"/>
        <v>0</v>
      </c>
      <c r="S271" s="142">
        <f t="shared" si="53"/>
        <v>0</v>
      </c>
      <c r="T271" s="120">
        <f t="shared" si="54"/>
        <v>0</v>
      </c>
      <c r="U271" s="120">
        <f t="shared" si="51"/>
        <v>0</v>
      </c>
      <c r="W271" s="125">
        <f t="shared" si="55"/>
        <v>0</v>
      </c>
    </row>
    <row r="272" spans="2:23" x14ac:dyDescent="0.25">
      <c r="B272" s="47"/>
      <c r="C272" s="51">
        <v>264</v>
      </c>
      <c r="D272" s="51">
        <v>30</v>
      </c>
      <c r="E272" s="51"/>
      <c r="F272" s="53">
        <v>10.5</v>
      </c>
      <c r="G272" s="44">
        <f t="shared" si="56"/>
        <v>12.2</v>
      </c>
      <c r="K272" s="40">
        <v>33390</v>
      </c>
      <c r="L272" s="54" t="str">
        <f t="shared" si="57"/>
        <v>.</v>
      </c>
      <c r="M272" s="58">
        <f t="shared" si="58"/>
        <v>0</v>
      </c>
      <c r="N272" s="124">
        <f t="shared" si="61"/>
        <v>0</v>
      </c>
      <c r="O272" s="120">
        <f t="shared" si="62"/>
        <v>0</v>
      </c>
      <c r="P272" s="115">
        <f>SUM(O261:O272)</f>
        <v>0</v>
      </c>
      <c r="Q272" s="141">
        <f t="shared" ref="Q272:Q335" si="63">M272+N272+O272</f>
        <v>0</v>
      </c>
      <c r="R272" s="120" t="b">
        <f t="shared" si="52"/>
        <v>0</v>
      </c>
      <c r="S272" s="142">
        <f t="shared" si="53"/>
        <v>0</v>
      </c>
      <c r="T272" s="120">
        <f t="shared" si="54"/>
        <v>0</v>
      </c>
      <c r="U272" s="120">
        <f t="shared" ref="U272:U335" si="64">IF(M272+N272&gt;0,Q272-T272,0)</f>
        <v>0</v>
      </c>
      <c r="W272" s="125">
        <f t="shared" si="55"/>
        <v>0</v>
      </c>
    </row>
    <row r="273" spans="2:23" x14ac:dyDescent="0.25">
      <c r="B273" s="47">
        <f>B261+1</f>
        <v>23</v>
      </c>
      <c r="C273" s="47">
        <v>265</v>
      </c>
      <c r="D273" s="51">
        <v>31</v>
      </c>
      <c r="E273" s="51"/>
      <c r="F273" s="53">
        <v>10.5</v>
      </c>
      <c r="G273" s="44">
        <f t="shared" si="56"/>
        <v>12.2</v>
      </c>
      <c r="K273" s="40">
        <v>33420</v>
      </c>
      <c r="L273" s="54" t="str">
        <f t="shared" si="57"/>
        <v>.</v>
      </c>
      <c r="M273" s="58">
        <f t="shared" si="58"/>
        <v>0</v>
      </c>
      <c r="N273" s="124">
        <f t="shared" si="61"/>
        <v>0</v>
      </c>
      <c r="O273" s="120">
        <f t="shared" si="62"/>
        <v>0</v>
      </c>
      <c r="P273" s="42"/>
      <c r="Q273" s="141">
        <f t="shared" si="63"/>
        <v>0</v>
      </c>
      <c r="R273" s="120" t="b">
        <f t="shared" si="52"/>
        <v>0</v>
      </c>
      <c r="S273" s="142">
        <f t="shared" si="53"/>
        <v>0</v>
      </c>
      <c r="T273" s="120">
        <f t="shared" si="54"/>
        <v>0</v>
      </c>
      <c r="U273" s="120">
        <f t="shared" si="64"/>
        <v>0</v>
      </c>
      <c r="W273" s="125">
        <f t="shared" si="55"/>
        <v>0</v>
      </c>
    </row>
    <row r="274" spans="2:23" x14ac:dyDescent="0.25">
      <c r="B274" s="47"/>
      <c r="C274" s="51">
        <v>266</v>
      </c>
      <c r="D274" s="51">
        <v>31</v>
      </c>
      <c r="E274" s="51"/>
      <c r="F274" s="53">
        <v>10.5</v>
      </c>
      <c r="G274" s="44">
        <f t="shared" si="56"/>
        <v>12.2</v>
      </c>
      <c r="K274" s="40">
        <v>33451</v>
      </c>
      <c r="L274" s="54" t="str">
        <f t="shared" si="57"/>
        <v>.</v>
      </c>
      <c r="M274" s="58">
        <f t="shared" si="58"/>
        <v>0</v>
      </c>
      <c r="N274" s="124">
        <f t="shared" si="61"/>
        <v>0</v>
      </c>
      <c r="O274" s="120">
        <f t="shared" ref="O274:O292" si="65">IF(M274+N274&gt;0,(M274+N274)*G274/100/365*D274,0)</f>
        <v>0</v>
      </c>
      <c r="P274" s="42"/>
      <c r="Q274" s="141">
        <f t="shared" si="63"/>
        <v>0</v>
      </c>
      <c r="R274" s="120" t="b">
        <f t="shared" si="52"/>
        <v>0</v>
      </c>
      <c r="S274" s="142">
        <f t="shared" si="53"/>
        <v>0</v>
      </c>
      <c r="T274" s="120">
        <f t="shared" si="54"/>
        <v>0</v>
      </c>
      <c r="U274" s="120">
        <f t="shared" si="64"/>
        <v>0</v>
      </c>
      <c r="W274" s="125">
        <f t="shared" si="55"/>
        <v>0</v>
      </c>
    </row>
    <row r="275" spans="2:23" x14ac:dyDescent="0.25">
      <c r="B275" s="47"/>
      <c r="C275" s="51">
        <v>267</v>
      </c>
      <c r="D275" s="51">
        <v>30</v>
      </c>
      <c r="E275" s="51"/>
      <c r="F275" s="53">
        <v>9.5500000000000007</v>
      </c>
      <c r="G275" s="44">
        <f t="shared" si="56"/>
        <v>11.25</v>
      </c>
      <c r="K275" s="40">
        <v>33482</v>
      </c>
      <c r="L275" s="54" t="str">
        <f t="shared" si="57"/>
        <v>.</v>
      </c>
      <c r="M275" s="58">
        <f t="shared" si="58"/>
        <v>0</v>
      </c>
      <c r="N275" s="124">
        <f t="shared" si="61"/>
        <v>0</v>
      </c>
      <c r="O275" s="120">
        <f t="shared" si="65"/>
        <v>0</v>
      </c>
      <c r="P275" s="42"/>
      <c r="Q275" s="141">
        <f t="shared" si="63"/>
        <v>0</v>
      </c>
      <c r="R275" s="120" t="b">
        <f t="shared" si="52"/>
        <v>0</v>
      </c>
      <c r="S275" s="142">
        <f t="shared" si="53"/>
        <v>0</v>
      </c>
      <c r="T275" s="120">
        <f t="shared" si="54"/>
        <v>0</v>
      </c>
      <c r="U275" s="120">
        <f t="shared" si="64"/>
        <v>0</v>
      </c>
      <c r="W275" s="125">
        <f t="shared" si="55"/>
        <v>0</v>
      </c>
    </row>
    <row r="276" spans="2:23" x14ac:dyDescent="0.25">
      <c r="B276" s="47"/>
      <c r="C276" s="47">
        <v>268</v>
      </c>
      <c r="D276" s="51">
        <v>31</v>
      </c>
      <c r="E276" s="51"/>
      <c r="F276" s="53">
        <v>9.5</v>
      </c>
      <c r="G276" s="44">
        <f t="shared" si="56"/>
        <v>11.2</v>
      </c>
      <c r="K276" s="40">
        <v>33512</v>
      </c>
      <c r="L276" s="54" t="str">
        <f t="shared" si="57"/>
        <v>.</v>
      </c>
      <c r="M276" s="58">
        <f t="shared" si="58"/>
        <v>0</v>
      </c>
      <c r="N276" s="124">
        <f t="shared" si="61"/>
        <v>0</v>
      </c>
      <c r="O276" s="120">
        <f t="shared" si="65"/>
        <v>0</v>
      </c>
      <c r="P276" s="42"/>
      <c r="Q276" s="141">
        <f t="shared" si="63"/>
        <v>0</v>
      </c>
      <c r="R276" s="120" t="b">
        <f t="shared" si="52"/>
        <v>0</v>
      </c>
      <c r="S276" s="142">
        <f t="shared" si="53"/>
        <v>0</v>
      </c>
      <c r="T276" s="120">
        <f t="shared" si="54"/>
        <v>0</v>
      </c>
      <c r="U276" s="120">
        <f t="shared" si="64"/>
        <v>0</v>
      </c>
      <c r="W276" s="125">
        <f t="shared" si="55"/>
        <v>0</v>
      </c>
    </row>
    <row r="277" spans="2:23" x14ac:dyDescent="0.25">
      <c r="B277" s="47"/>
      <c r="C277" s="51">
        <v>269</v>
      </c>
      <c r="D277" s="51">
        <v>30</v>
      </c>
      <c r="E277" s="51"/>
      <c r="F277" s="53">
        <v>8.64</v>
      </c>
      <c r="G277" s="44">
        <f t="shared" si="56"/>
        <v>10.34</v>
      </c>
      <c r="K277" s="40">
        <v>33543</v>
      </c>
      <c r="L277" s="54" t="str">
        <f t="shared" si="57"/>
        <v>.</v>
      </c>
      <c r="M277" s="58">
        <f t="shared" si="58"/>
        <v>0</v>
      </c>
      <c r="N277" s="124">
        <f t="shared" si="61"/>
        <v>0</v>
      </c>
      <c r="O277" s="120">
        <f t="shared" si="65"/>
        <v>0</v>
      </c>
      <c r="P277" s="42"/>
      <c r="Q277" s="141">
        <f t="shared" si="63"/>
        <v>0</v>
      </c>
      <c r="R277" s="120" t="b">
        <f t="shared" ref="R277:R340" si="66">IF(M277+N277&gt;0,$F$3)</f>
        <v>0</v>
      </c>
      <c r="S277" s="142">
        <f t="shared" ref="S277:S340" si="67">IF(M277+N277&gt;0,O277,0)</f>
        <v>0</v>
      </c>
      <c r="T277" s="120">
        <f t="shared" ref="T277:T340" si="68">IF(M277+N277&gt;0,R277+S277,0)</f>
        <v>0</v>
      </c>
      <c r="U277" s="120">
        <f t="shared" si="64"/>
        <v>0</v>
      </c>
      <c r="W277" s="125">
        <f t="shared" si="55"/>
        <v>0</v>
      </c>
    </row>
    <row r="278" spans="2:23" x14ac:dyDescent="0.25">
      <c r="B278" s="47"/>
      <c r="C278" s="51">
        <v>270</v>
      </c>
      <c r="D278" s="51">
        <v>31</v>
      </c>
      <c r="E278" s="51"/>
      <c r="F278" s="53">
        <v>8.5</v>
      </c>
      <c r="G278" s="44">
        <f t="shared" si="56"/>
        <v>10.199999999999999</v>
      </c>
      <c r="I278" s="96">
        <f>SUM(G267:G278)/12</f>
        <v>12.218333333333334</v>
      </c>
      <c r="K278" s="40">
        <v>33573</v>
      </c>
      <c r="L278" s="54" t="str">
        <f t="shared" si="57"/>
        <v>.</v>
      </c>
      <c r="M278" s="58">
        <f t="shared" si="58"/>
        <v>0</v>
      </c>
      <c r="N278" s="124">
        <f t="shared" si="61"/>
        <v>0</v>
      </c>
      <c r="O278" s="120">
        <f t="shared" si="65"/>
        <v>0</v>
      </c>
      <c r="P278" s="42"/>
      <c r="Q278" s="141">
        <f t="shared" si="63"/>
        <v>0</v>
      </c>
      <c r="R278" s="120" t="b">
        <f t="shared" si="66"/>
        <v>0</v>
      </c>
      <c r="S278" s="142">
        <f t="shared" si="67"/>
        <v>0</v>
      </c>
      <c r="T278" s="120">
        <f t="shared" si="68"/>
        <v>0</v>
      </c>
      <c r="U278" s="120">
        <f t="shared" si="64"/>
        <v>0</v>
      </c>
      <c r="W278" s="125">
        <f t="shared" si="55"/>
        <v>0</v>
      </c>
    </row>
    <row r="279" spans="2:23" x14ac:dyDescent="0.25">
      <c r="B279" s="47"/>
      <c r="C279" s="47">
        <v>271</v>
      </c>
      <c r="D279" s="51">
        <v>31</v>
      </c>
      <c r="E279" s="51"/>
      <c r="F279" s="53">
        <v>7.69</v>
      </c>
      <c r="G279" s="44">
        <f t="shared" si="56"/>
        <v>9.39</v>
      </c>
      <c r="H279" s="39">
        <f>H267+1</f>
        <v>1992</v>
      </c>
      <c r="K279" s="40">
        <v>33604</v>
      </c>
      <c r="L279" s="54" t="str">
        <f t="shared" si="57"/>
        <v>.</v>
      </c>
      <c r="M279" s="58">
        <f t="shared" si="58"/>
        <v>0</v>
      </c>
      <c r="N279" s="124">
        <f t="shared" si="61"/>
        <v>0</v>
      </c>
      <c r="O279" s="120">
        <f t="shared" si="65"/>
        <v>0</v>
      </c>
      <c r="P279" s="42"/>
      <c r="Q279" s="141">
        <f t="shared" si="63"/>
        <v>0</v>
      </c>
      <c r="R279" s="120" t="b">
        <f t="shared" si="66"/>
        <v>0</v>
      </c>
      <c r="S279" s="142">
        <f t="shared" si="67"/>
        <v>0</v>
      </c>
      <c r="T279" s="120">
        <f t="shared" si="68"/>
        <v>0</v>
      </c>
      <c r="U279" s="120">
        <f t="shared" si="64"/>
        <v>0</v>
      </c>
      <c r="W279" s="125">
        <f t="shared" si="55"/>
        <v>0</v>
      </c>
    </row>
    <row r="280" spans="2:23" x14ac:dyDescent="0.25">
      <c r="B280" s="47"/>
      <c r="C280" s="51">
        <v>272</v>
      </c>
      <c r="D280" s="51">
        <v>28.25</v>
      </c>
      <c r="E280" s="51"/>
      <c r="F280" s="53">
        <v>7.5</v>
      </c>
      <c r="G280" s="44">
        <f t="shared" si="56"/>
        <v>9.1999999999999993</v>
      </c>
      <c r="K280" s="40">
        <v>33635</v>
      </c>
      <c r="L280" s="54" t="str">
        <f t="shared" si="57"/>
        <v>.</v>
      </c>
      <c r="M280" s="58">
        <f t="shared" si="58"/>
        <v>0</v>
      </c>
      <c r="N280" s="124">
        <f t="shared" si="61"/>
        <v>0</v>
      </c>
      <c r="O280" s="120">
        <f t="shared" si="65"/>
        <v>0</v>
      </c>
      <c r="P280" s="42"/>
      <c r="Q280" s="141">
        <f t="shared" si="63"/>
        <v>0</v>
      </c>
      <c r="R280" s="120" t="b">
        <f t="shared" si="66"/>
        <v>0</v>
      </c>
      <c r="S280" s="142">
        <f t="shared" si="67"/>
        <v>0</v>
      </c>
      <c r="T280" s="120">
        <f t="shared" si="68"/>
        <v>0</v>
      </c>
      <c r="U280" s="120">
        <f t="shared" si="64"/>
        <v>0</v>
      </c>
      <c r="W280" s="125">
        <f t="shared" si="55"/>
        <v>0</v>
      </c>
    </row>
    <row r="281" spans="2:23" x14ac:dyDescent="0.25">
      <c r="B281" s="47"/>
      <c r="C281" s="51">
        <v>273</v>
      </c>
      <c r="D281" s="51">
        <v>31</v>
      </c>
      <c r="E281" s="51"/>
      <c r="F281" s="53">
        <v>7.5</v>
      </c>
      <c r="G281" s="44">
        <f t="shared" si="56"/>
        <v>9.1999999999999993</v>
      </c>
      <c r="K281" s="40">
        <v>33664</v>
      </c>
      <c r="L281" s="54" t="str">
        <f t="shared" si="57"/>
        <v>.</v>
      </c>
      <c r="M281" s="58">
        <f t="shared" si="58"/>
        <v>0</v>
      </c>
      <c r="N281" s="124">
        <f t="shared" si="61"/>
        <v>0</v>
      </c>
      <c r="O281" s="120">
        <f t="shared" si="65"/>
        <v>0</v>
      </c>
      <c r="P281" s="42"/>
      <c r="Q281" s="141">
        <f t="shared" si="63"/>
        <v>0</v>
      </c>
      <c r="R281" s="120" t="b">
        <f t="shared" si="66"/>
        <v>0</v>
      </c>
      <c r="S281" s="142">
        <f t="shared" si="67"/>
        <v>0</v>
      </c>
      <c r="T281" s="120">
        <f t="shared" si="68"/>
        <v>0</v>
      </c>
      <c r="U281" s="120">
        <f t="shared" si="64"/>
        <v>0</v>
      </c>
      <c r="W281" s="125">
        <f t="shared" si="55"/>
        <v>0</v>
      </c>
    </row>
    <row r="282" spans="2:23" x14ac:dyDescent="0.25">
      <c r="B282" s="47"/>
      <c r="C282" s="47">
        <v>274</v>
      </c>
      <c r="D282" s="51">
        <v>30</v>
      </c>
      <c r="E282" s="51"/>
      <c r="F282" s="53">
        <v>7.5</v>
      </c>
      <c r="G282" s="44">
        <f t="shared" si="56"/>
        <v>9.1999999999999993</v>
      </c>
      <c r="K282" s="40">
        <v>33695</v>
      </c>
      <c r="L282" s="54" t="str">
        <f t="shared" si="57"/>
        <v>.</v>
      </c>
      <c r="M282" s="58">
        <f t="shared" si="58"/>
        <v>0</v>
      </c>
      <c r="N282" s="124">
        <f t="shared" si="61"/>
        <v>0</v>
      </c>
      <c r="O282" s="120">
        <f t="shared" si="65"/>
        <v>0</v>
      </c>
      <c r="P282" s="42"/>
      <c r="Q282" s="141">
        <f t="shared" si="63"/>
        <v>0</v>
      </c>
      <c r="R282" s="120" t="b">
        <f t="shared" si="66"/>
        <v>0</v>
      </c>
      <c r="S282" s="142">
        <f t="shared" si="67"/>
        <v>0</v>
      </c>
      <c r="T282" s="120">
        <f t="shared" si="68"/>
        <v>0</v>
      </c>
      <c r="U282" s="120">
        <f t="shared" si="64"/>
        <v>0</v>
      </c>
      <c r="W282" s="125">
        <f t="shared" si="55"/>
        <v>0</v>
      </c>
    </row>
    <row r="283" spans="2:23" x14ac:dyDescent="0.25">
      <c r="B283" s="47"/>
      <c r="C283" s="51">
        <v>275</v>
      </c>
      <c r="D283" s="51">
        <v>31</v>
      </c>
      <c r="E283" s="51"/>
      <c r="F283" s="53">
        <v>6.64</v>
      </c>
      <c r="G283" s="44">
        <f t="shared" si="56"/>
        <v>8.34</v>
      </c>
      <c r="K283" s="40">
        <v>33725</v>
      </c>
      <c r="L283" s="54" t="str">
        <f t="shared" si="57"/>
        <v>.</v>
      </c>
      <c r="M283" s="58">
        <f t="shared" si="58"/>
        <v>0</v>
      </c>
      <c r="N283" s="124">
        <f t="shared" si="61"/>
        <v>0</v>
      </c>
      <c r="O283" s="120">
        <f t="shared" si="65"/>
        <v>0</v>
      </c>
      <c r="P283" s="42"/>
      <c r="Q283" s="141">
        <f t="shared" si="63"/>
        <v>0</v>
      </c>
      <c r="R283" s="120" t="b">
        <f t="shared" si="66"/>
        <v>0</v>
      </c>
      <c r="S283" s="142">
        <f t="shared" si="67"/>
        <v>0</v>
      </c>
      <c r="T283" s="120">
        <f t="shared" si="68"/>
        <v>0</v>
      </c>
      <c r="U283" s="120">
        <f t="shared" si="64"/>
        <v>0</v>
      </c>
      <c r="W283" s="125">
        <f t="shared" si="55"/>
        <v>0</v>
      </c>
    </row>
    <row r="284" spans="2:23" x14ac:dyDescent="0.25">
      <c r="B284" s="47"/>
      <c r="C284" s="51">
        <v>276</v>
      </c>
      <c r="D284" s="51">
        <v>30</v>
      </c>
      <c r="E284" s="51"/>
      <c r="F284" s="53">
        <v>6.5</v>
      </c>
      <c r="G284" s="44">
        <f t="shared" si="56"/>
        <v>8.1999999999999993</v>
      </c>
      <c r="K284" s="40">
        <v>33756</v>
      </c>
      <c r="L284" s="54" t="str">
        <f t="shared" si="57"/>
        <v>.</v>
      </c>
      <c r="M284" s="58">
        <f t="shared" si="58"/>
        <v>0</v>
      </c>
      <c r="N284" s="124">
        <f t="shared" si="61"/>
        <v>0</v>
      </c>
      <c r="O284" s="120">
        <f t="shared" si="65"/>
        <v>0</v>
      </c>
      <c r="P284" s="115">
        <f>SUM(O273:O284)</f>
        <v>0</v>
      </c>
      <c r="Q284" s="141">
        <f t="shared" si="63"/>
        <v>0</v>
      </c>
      <c r="R284" s="120" t="b">
        <f t="shared" si="66"/>
        <v>0</v>
      </c>
      <c r="S284" s="142">
        <f t="shared" si="67"/>
        <v>0</v>
      </c>
      <c r="T284" s="120">
        <f t="shared" si="68"/>
        <v>0</v>
      </c>
      <c r="U284" s="120">
        <f t="shared" si="64"/>
        <v>0</v>
      </c>
      <c r="W284" s="125">
        <f t="shared" si="55"/>
        <v>0</v>
      </c>
    </row>
    <row r="285" spans="2:23" x14ac:dyDescent="0.25">
      <c r="B285" s="47">
        <f>B273+1</f>
        <v>24</v>
      </c>
      <c r="C285" s="47">
        <v>277</v>
      </c>
      <c r="D285" s="51">
        <v>31</v>
      </c>
      <c r="E285" s="51"/>
      <c r="F285" s="53">
        <v>5.91</v>
      </c>
      <c r="G285" s="44">
        <f t="shared" si="56"/>
        <v>7.61</v>
      </c>
      <c r="K285" s="40">
        <v>33786</v>
      </c>
      <c r="L285" s="54" t="str">
        <f t="shared" si="57"/>
        <v>.</v>
      </c>
      <c r="M285" s="58">
        <f t="shared" si="58"/>
        <v>0</v>
      </c>
      <c r="N285" s="124">
        <f t="shared" si="61"/>
        <v>0</v>
      </c>
      <c r="O285" s="120">
        <f t="shared" si="65"/>
        <v>0</v>
      </c>
      <c r="P285" s="42"/>
      <c r="Q285" s="141">
        <f t="shared" si="63"/>
        <v>0</v>
      </c>
      <c r="R285" s="120" t="b">
        <f t="shared" si="66"/>
        <v>0</v>
      </c>
      <c r="S285" s="142">
        <f t="shared" si="67"/>
        <v>0</v>
      </c>
      <c r="T285" s="120">
        <f t="shared" si="68"/>
        <v>0</v>
      </c>
      <c r="U285" s="120">
        <f t="shared" si="64"/>
        <v>0</v>
      </c>
      <c r="W285" s="125">
        <f t="shared" si="55"/>
        <v>0</v>
      </c>
    </row>
    <row r="286" spans="2:23" x14ac:dyDescent="0.25">
      <c r="B286" s="47"/>
      <c r="C286" s="51">
        <v>278</v>
      </c>
      <c r="D286" s="51">
        <v>31</v>
      </c>
      <c r="E286" s="51"/>
      <c r="F286" s="53">
        <v>5.75</v>
      </c>
      <c r="G286" s="44">
        <f t="shared" si="56"/>
        <v>7.45</v>
      </c>
      <c r="K286" s="40">
        <v>33817</v>
      </c>
      <c r="L286" s="54" t="str">
        <f t="shared" si="57"/>
        <v>.</v>
      </c>
      <c r="M286" s="58">
        <f t="shared" si="58"/>
        <v>0</v>
      </c>
      <c r="N286" s="124">
        <f t="shared" si="61"/>
        <v>0</v>
      </c>
      <c r="O286" s="120">
        <f t="shared" si="65"/>
        <v>0</v>
      </c>
      <c r="P286" s="42"/>
      <c r="Q286" s="141">
        <f t="shared" si="63"/>
        <v>0</v>
      </c>
      <c r="R286" s="120" t="b">
        <f t="shared" si="66"/>
        <v>0</v>
      </c>
      <c r="S286" s="142">
        <f t="shared" si="67"/>
        <v>0</v>
      </c>
      <c r="T286" s="120">
        <f t="shared" si="68"/>
        <v>0</v>
      </c>
      <c r="U286" s="120">
        <f t="shared" si="64"/>
        <v>0</v>
      </c>
      <c r="W286" s="125">
        <f t="shared" si="55"/>
        <v>0</v>
      </c>
    </row>
    <row r="287" spans="2:23" x14ac:dyDescent="0.25">
      <c r="B287" s="47"/>
      <c r="C287" s="51">
        <v>279</v>
      </c>
      <c r="D287" s="51">
        <v>30</v>
      </c>
      <c r="E287" s="51"/>
      <c r="F287" s="53">
        <v>5.75</v>
      </c>
      <c r="G287" s="44">
        <f t="shared" si="56"/>
        <v>7.45</v>
      </c>
      <c r="K287" s="40">
        <v>33848</v>
      </c>
      <c r="L287" s="54" t="str">
        <f t="shared" si="57"/>
        <v>.</v>
      </c>
      <c r="M287" s="58">
        <f t="shared" si="58"/>
        <v>0</v>
      </c>
      <c r="N287" s="124">
        <f t="shared" si="61"/>
        <v>0</v>
      </c>
      <c r="O287" s="120">
        <f t="shared" si="65"/>
        <v>0</v>
      </c>
      <c r="P287" s="42"/>
      <c r="Q287" s="141">
        <f t="shared" si="63"/>
        <v>0</v>
      </c>
      <c r="R287" s="120" t="b">
        <f t="shared" si="66"/>
        <v>0</v>
      </c>
      <c r="S287" s="142">
        <f t="shared" si="67"/>
        <v>0</v>
      </c>
      <c r="T287" s="120">
        <f t="shared" si="68"/>
        <v>0</v>
      </c>
      <c r="U287" s="120">
        <f t="shared" si="64"/>
        <v>0</v>
      </c>
      <c r="W287" s="125">
        <f t="shared" si="55"/>
        <v>0</v>
      </c>
    </row>
    <row r="288" spans="2:23" x14ac:dyDescent="0.25">
      <c r="B288" s="47"/>
      <c r="C288" s="47">
        <v>280</v>
      </c>
      <c r="D288" s="51">
        <v>31</v>
      </c>
      <c r="E288" s="51"/>
      <c r="F288" s="53">
        <v>5.75</v>
      </c>
      <c r="G288" s="44">
        <f t="shared" si="56"/>
        <v>7.45</v>
      </c>
      <c r="K288" s="40">
        <v>33878</v>
      </c>
      <c r="L288" s="54" t="str">
        <f t="shared" si="57"/>
        <v>.</v>
      </c>
      <c r="M288" s="58">
        <f t="shared" si="58"/>
        <v>0</v>
      </c>
      <c r="N288" s="124">
        <f t="shared" si="61"/>
        <v>0</v>
      </c>
      <c r="O288" s="120">
        <f t="shared" si="65"/>
        <v>0</v>
      </c>
      <c r="P288" s="42"/>
      <c r="Q288" s="141">
        <f t="shared" si="63"/>
        <v>0</v>
      </c>
      <c r="R288" s="120" t="b">
        <f t="shared" si="66"/>
        <v>0</v>
      </c>
      <c r="S288" s="142">
        <f t="shared" si="67"/>
        <v>0</v>
      </c>
      <c r="T288" s="120">
        <f t="shared" si="68"/>
        <v>0</v>
      </c>
      <c r="U288" s="120">
        <f t="shared" si="64"/>
        <v>0</v>
      </c>
      <c r="W288" s="125">
        <f t="shared" si="55"/>
        <v>0</v>
      </c>
    </row>
    <row r="289" spans="2:23" x14ac:dyDescent="0.25">
      <c r="B289" s="47"/>
      <c r="C289" s="51">
        <v>281</v>
      </c>
      <c r="D289" s="51">
        <v>30</v>
      </c>
      <c r="E289" s="51"/>
      <c r="F289" s="53">
        <v>5.75</v>
      </c>
      <c r="G289" s="44">
        <f t="shared" si="56"/>
        <v>7.45</v>
      </c>
      <c r="K289" s="40">
        <v>33909</v>
      </c>
      <c r="L289" s="54" t="str">
        <f t="shared" si="57"/>
        <v>.</v>
      </c>
      <c r="M289" s="58">
        <f t="shared" si="58"/>
        <v>0</v>
      </c>
      <c r="N289" s="124">
        <f t="shared" si="61"/>
        <v>0</v>
      </c>
      <c r="O289" s="120">
        <f t="shared" si="65"/>
        <v>0</v>
      </c>
      <c r="P289" s="42"/>
      <c r="Q289" s="141">
        <f t="shared" si="63"/>
        <v>0</v>
      </c>
      <c r="R289" s="120" t="b">
        <f t="shared" si="66"/>
        <v>0</v>
      </c>
      <c r="S289" s="142">
        <f t="shared" si="67"/>
        <v>0</v>
      </c>
      <c r="T289" s="120">
        <f t="shared" si="68"/>
        <v>0</v>
      </c>
      <c r="U289" s="120">
        <f t="shared" si="64"/>
        <v>0</v>
      </c>
      <c r="W289" s="125">
        <f t="shared" si="55"/>
        <v>0</v>
      </c>
    </row>
    <row r="290" spans="2:23" x14ac:dyDescent="0.25">
      <c r="B290" s="47"/>
      <c r="C290" s="51">
        <v>282</v>
      </c>
      <c r="D290" s="51">
        <v>31</v>
      </c>
      <c r="E290" s="51"/>
      <c r="F290" s="53">
        <v>5.75</v>
      </c>
      <c r="G290" s="44">
        <f t="shared" si="56"/>
        <v>7.45</v>
      </c>
      <c r="I290" s="96">
        <f>SUM(G279:G290)/12</f>
        <v>8.1991666666666685</v>
      </c>
      <c r="K290" s="40">
        <v>33939</v>
      </c>
      <c r="L290" s="54" t="str">
        <f t="shared" si="57"/>
        <v>.</v>
      </c>
      <c r="M290" s="58">
        <f t="shared" si="58"/>
        <v>0</v>
      </c>
      <c r="N290" s="124">
        <f t="shared" si="61"/>
        <v>0</v>
      </c>
      <c r="O290" s="120">
        <f t="shared" si="65"/>
        <v>0</v>
      </c>
      <c r="P290" s="42"/>
      <c r="Q290" s="141">
        <f t="shared" si="63"/>
        <v>0</v>
      </c>
      <c r="R290" s="120" t="b">
        <f t="shared" si="66"/>
        <v>0</v>
      </c>
      <c r="S290" s="142">
        <f t="shared" si="67"/>
        <v>0</v>
      </c>
      <c r="T290" s="120">
        <f t="shared" si="68"/>
        <v>0</v>
      </c>
      <c r="U290" s="120">
        <f t="shared" si="64"/>
        <v>0</v>
      </c>
      <c r="W290" s="125">
        <f t="shared" si="55"/>
        <v>0</v>
      </c>
    </row>
    <row r="291" spans="2:23" x14ac:dyDescent="0.25">
      <c r="B291" s="47"/>
      <c r="C291" s="47">
        <v>283</v>
      </c>
      <c r="D291" s="51">
        <v>31</v>
      </c>
      <c r="E291" s="51"/>
      <c r="F291" s="53">
        <v>5.75</v>
      </c>
      <c r="G291" s="44">
        <f t="shared" si="56"/>
        <v>7.45</v>
      </c>
      <c r="H291" s="39">
        <f>H279+1</f>
        <v>1993</v>
      </c>
      <c r="K291" s="40">
        <v>33970</v>
      </c>
      <c r="L291" s="54" t="str">
        <f t="shared" si="57"/>
        <v>.</v>
      </c>
      <c r="M291" s="58">
        <f t="shared" si="58"/>
        <v>0</v>
      </c>
      <c r="N291" s="124">
        <f t="shared" si="61"/>
        <v>0</v>
      </c>
      <c r="O291" s="120">
        <f t="shared" si="65"/>
        <v>0</v>
      </c>
      <c r="P291" s="42"/>
      <c r="Q291" s="141">
        <f t="shared" si="63"/>
        <v>0</v>
      </c>
      <c r="R291" s="120" t="b">
        <f t="shared" si="66"/>
        <v>0</v>
      </c>
      <c r="S291" s="142">
        <f t="shared" si="67"/>
        <v>0</v>
      </c>
      <c r="T291" s="120">
        <f t="shared" si="68"/>
        <v>0</v>
      </c>
      <c r="U291" s="120">
        <f t="shared" si="64"/>
        <v>0</v>
      </c>
      <c r="W291" s="125">
        <f t="shared" si="55"/>
        <v>0</v>
      </c>
    </row>
    <row r="292" spans="2:23" x14ac:dyDescent="0.25">
      <c r="B292" s="47"/>
      <c r="C292" s="51">
        <v>284</v>
      </c>
      <c r="D292" s="51">
        <v>28.25</v>
      </c>
      <c r="E292" s="51"/>
      <c r="F292" s="53">
        <v>5.75</v>
      </c>
      <c r="G292" s="44">
        <f t="shared" si="56"/>
        <v>7.45</v>
      </c>
      <c r="K292" s="40">
        <v>34001</v>
      </c>
      <c r="L292" s="54" t="str">
        <f t="shared" si="57"/>
        <v>.</v>
      </c>
      <c r="M292" s="58">
        <f t="shared" si="58"/>
        <v>0</v>
      </c>
      <c r="N292" s="124">
        <f t="shared" si="61"/>
        <v>0</v>
      </c>
      <c r="O292" s="120">
        <f t="shared" si="65"/>
        <v>0</v>
      </c>
      <c r="P292" s="42"/>
      <c r="Q292" s="141">
        <f t="shared" si="63"/>
        <v>0</v>
      </c>
      <c r="R292" s="120" t="b">
        <f t="shared" si="66"/>
        <v>0</v>
      </c>
      <c r="S292" s="142">
        <f t="shared" si="67"/>
        <v>0</v>
      </c>
      <c r="T292" s="120">
        <f t="shared" si="68"/>
        <v>0</v>
      </c>
      <c r="U292" s="120">
        <f t="shared" si="64"/>
        <v>0</v>
      </c>
      <c r="W292" s="125">
        <f t="shared" si="55"/>
        <v>0</v>
      </c>
    </row>
    <row r="293" spans="2:23" x14ac:dyDescent="0.25">
      <c r="B293" s="47"/>
      <c r="C293" s="51">
        <v>285</v>
      </c>
      <c r="D293" s="51">
        <v>31</v>
      </c>
      <c r="E293" s="51"/>
      <c r="F293" s="53">
        <v>5.6</v>
      </c>
      <c r="G293" s="44">
        <f t="shared" si="56"/>
        <v>7.3</v>
      </c>
      <c r="K293" s="40">
        <v>34029</v>
      </c>
      <c r="L293" s="54" t="str">
        <f t="shared" si="57"/>
        <v>.</v>
      </c>
      <c r="M293" s="58">
        <f t="shared" si="58"/>
        <v>0</v>
      </c>
      <c r="N293" s="124">
        <f t="shared" ref="N293:N356" si="69">IF(U292&gt;0,U292,0)</f>
        <v>0</v>
      </c>
      <c r="O293" s="120">
        <f t="shared" ref="O293:O356" si="70">IF(M293+N293&gt;0,(M293+N293)*G293/100/365*D293,0)</f>
        <v>0</v>
      </c>
      <c r="P293" s="42"/>
      <c r="Q293" s="141">
        <f t="shared" si="63"/>
        <v>0</v>
      </c>
      <c r="R293" s="120" t="b">
        <f t="shared" si="66"/>
        <v>0</v>
      </c>
      <c r="S293" s="142">
        <f t="shared" si="67"/>
        <v>0</v>
      </c>
      <c r="T293" s="120">
        <f t="shared" si="68"/>
        <v>0</v>
      </c>
      <c r="U293" s="120">
        <f t="shared" si="64"/>
        <v>0</v>
      </c>
      <c r="W293" s="125">
        <f t="shared" si="55"/>
        <v>0</v>
      </c>
    </row>
    <row r="294" spans="2:23" x14ac:dyDescent="0.25">
      <c r="B294" s="47"/>
      <c r="C294" s="47">
        <v>286</v>
      </c>
      <c r="D294" s="51">
        <v>30</v>
      </c>
      <c r="E294" s="51"/>
      <c r="F294" s="53">
        <v>5.25</v>
      </c>
      <c r="G294" s="44">
        <f t="shared" si="56"/>
        <v>6.95</v>
      </c>
      <c r="K294" s="40">
        <v>34060</v>
      </c>
      <c r="L294" s="54" t="str">
        <f t="shared" si="57"/>
        <v>.</v>
      </c>
      <c r="M294" s="58">
        <f t="shared" si="58"/>
        <v>0</v>
      </c>
      <c r="N294" s="124">
        <f t="shared" si="69"/>
        <v>0</v>
      </c>
      <c r="O294" s="120">
        <f t="shared" si="70"/>
        <v>0</v>
      </c>
      <c r="P294" s="42"/>
      <c r="Q294" s="141">
        <f t="shared" si="63"/>
        <v>0</v>
      </c>
      <c r="R294" s="120" t="b">
        <f t="shared" si="66"/>
        <v>0</v>
      </c>
      <c r="S294" s="142">
        <f t="shared" si="67"/>
        <v>0</v>
      </c>
      <c r="T294" s="120">
        <f t="shared" si="68"/>
        <v>0</v>
      </c>
      <c r="U294" s="120">
        <f t="shared" si="64"/>
        <v>0</v>
      </c>
      <c r="W294" s="125">
        <f t="shared" si="55"/>
        <v>0</v>
      </c>
    </row>
    <row r="295" spans="2:23" x14ac:dyDescent="0.25">
      <c r="B295" s="47"/>
      <c r="C295" s="51">
        <v>287</v>
      </c>
      <c r="D295" s="51">
        <v>31</v>
      </c>
      <c r="E295" s="51"/>
      <c r="F295" s="53">
        <v>5.25</v>
      </c>
      <c r="G295" s="44">
        <f t="shared" si="56"/>
        <v>6.95</v>
      </c>
      <c r="K295" s="40">
        <v>34090</v>
      </c>
      <c r="L295" s="54" t="str">
        <f t="shared" si="57"/>
        <v>.</v>
      </c>
      <c r="M295" s="58">
        <f t="shared" si="58"/>
        <v>0</v>
      </c>
      <c r="N295" s="124">
        <f t="shared" si="69"/>
        <v>0</v>
      </c>
      <c r="O295" s="120">
        <f t="shared" si="70"/>
        <v>0</v>
      </c>
      <c r="P295" s="42"/>
      <c r="Q295" s="141">
        <f t="shared" si="63"/>
        <v>0</v>
      </c>
      <c r="R295" s="120" t="b">
        <f t="shared" si="66"/>
        <v>0</v>
      </c>
      <c r="S295" s="142">
        <f t="shared" si="67"/>
        <v>0</v>
      </c>
      <c r="T295" s="120">
        <f t="shared" si="68"/>
        <v>0</v>
      </c>
      <c r="U295" s="120">
        <f t="shared" si="64"/>
        <v>0</v>
      </c>
      <c r="W295" s="125">
        <f t="shared" si="55"/>
        <v>0</v>
      </c>
    </row>
    <row r="296" spans="2:23" x14ac:dyDescent="0.25">
      <c r="B296" s="47"/>
      <c r="C296" s="51">
        <v>288</v>
      </c>
      <c r="D296" s="51">
        <v>30</v>
      </c>
      <c r="E296" s="51"/>
      <c r="F296" s="53">
        <v>5.25</v>
      </c>
      <c r="G296" s="44">
        <f t="shared" si="56"/>
        <v>6.95</v>
      </c>
      <c r="K296" s="40">
        <v>34121</v>
      </c>
      <c r="L296" s="54" t="str">
        <f t="shared" si="57"/>
        <v>.</v>
      </c>
      <c r="M296" s="58">
        <f t="shared" si="58"/>
        <v>0</v>
      </c>
      <c r="N296" s="124">
        <f t="shared" si="69"/>
        <v>0</v>
      </c>
      <c r="O296" s="120">
        <f t="shared" si="70"/>
        <v>0</v>
      </c>
      <c r="P296" s="115">
        <f>SUM(O285:O296)</f>
        <v>0</v>
      </c>
      <c r="Q296" s="141">
        <f t="shared" si="63"/>
        <v>0</v>
      </c>
      <c r="R296" s="120" t="b">
        <f t="shared" si="66"/>
        <v>0</v>
      </c>
      <c r="S296" s="142">
        <f t="shared" si="67"/>
        <v>0</v>
      </c>
      <c r="T296" s="120">
        <f t="shared" si="68"/>
        <v>0</v>
      </c>
      <c r="U296" s="120">
        <f t="shared" si="64"/>
        <v>0</v>
      </c>
      <c r="W296" s="125">
        <f t="shared" si="55"/>
        <v>0</v>
      </c>
    </row>
    <row r="297" spans="2:23" x14ac:dyDescent="0.25">
      <c r="B297" s="47">
        <f>B285+1</f>
        <v>25</v>
      </c>
      <c r="C297" s="47">
        <v>289</v>
      </c>
      <c r="D297" s="51">
        <v>31</v>
      </c>
      <c r="E297" s="51"/>
      <c r="F297" s="53">
        <v>5.23</v>
      </c>
      <c r="G297" s="44">
        <f t="shared" si="56"/>
        <v>6.9300000000000006</v>
      </c>
      <c r="K297" s="40">
        <v>34151</v>
      </c>
      <c r="L297" s="54" t="str">
        <f t="shared" si="57"/>
        <v>.</v>
      </c>
      <c r="M297" s="58">
        <f t="shared" si="58"/>
        <v>0</v>
      </c>
      <c r="N297" s="124">
        <f t="shared" si="69"/>
        <v>0</v>
      </c>
      <c r="O297" s="120">
        <f t="shared" si="70"/>
        <v>0</v>
      </c>
      <c r="P297" s="42"/>
      <c r="Q297" s="141">
        <f t="shared" si="63"/>
        <v>0</v>
      </c>
      <c r="R297" s="120" t="b">
        <f t="shared" si="66"/>
        <v>0</v>
      </c>
      <c r="S297" s="142">
        <f t="shared" si="67"/>
        <v>0</v>
      </c>
      <c r="T297" s="120">
        <f t="shared" si="68"/>
        <v>0</v>
      </c>
      <c r="U297" s="120">
        <f t="shared" si="64"/>
        <v>0</v>
      </c>
      <c r="W297" s="125">
        <f t="shared" si="55"/>
        <v>0</v>
      </c>
    </row>
    <row r="298" spans="2:23" x14ac:dyDescent="0.25">
      <c r="B298" s="47"/>
      <c r="C298" s="51">
        <v>290</v>
      </c>
      <c r="D298" s="51">
        <v>31</v>
      </c>
      <c r="E298" s="51"/>
      <c r="F298" s="53">
        <v>4.75</v>
      </c>
      <c r="G298" s="44">
        <f t="shared" si="56"/>
        <v>6.45</v>
      </c>
      <c r="K298" s="40">
        <v>34182</v>
      </c>
      <c r="L298" s="54" t="str">
        <f t="shared" si="57"/>
        <v>.</v>
      </c>
      <c r="M298" s="58">
        <f t="shared" si="58"/>
        <v>0</v>
      </c>
      <c r="N298" s="124">
        <f t="shared" si="69"/>
        <v>0</v>
      </c>
      <c r="O298" s="120">
        <f t="shared" si="70"/>
        <v>0</v>
      </c>
      <c r="P298" s="42"/>
      <c r="Q298" s="141">
        <f t="shared" si="63"/>
        <v>0</v>
      </c>
      <c r="R298" s="120" t="b">
        <f t="shared" si="66"/>
        <v>0</v>
      </c>
      <c r="S298" s="142">
        <f t="shared" si="67"/>
        <v>0</v>
      </c>
      <c r="T298" s="120">
        <f t="shared" si="68"/>
        <v>0</v>
      </c>
      <c r="U298" s="120">
        <f t="shared" si="64"/>
        <v>0</v>
      </c>
      <c r="W298" s="125">
        <f t="shared" si="55"/>
        <v>0</v>
      </c>
    </row>
    <row r="299" spans="2:23" x14ac:dyDescent="0.25">
      <c r="B299" s="47"/>
      <c r="C299" s="51">
        <v>291</v>
      </c>
      <c r="D299" s="51">
        <v>30</v>
      </c>
      <c r="E299" s="51"/>
      <c r="F299" s="53">
        <v>4.75</v>
      </c>
      <c r="G299" s="44">
        <f t="shared" si="56"/>
        <v>6.45</v>
      </c>
      <c r="K299" s="40">
        <v>34213</v>
      </c>
      <c r="L299" s="54" t="str">
        <f t="shared" si="57"/>
        <v>.</v>
      </c>
      <c r="M299" s="58">
        <f t="shared" si="58"/>
        <v>0</v>
      </c>
      <c r="N299" s="124">
        <f t="shared" si="69"/>
        <v>0</v>
      </c>
      <c r="O299" s="120">
        <f t="shared" si="70"/>
        <v>0</v>
      </c>
      <c r="P299" s="42"/>
      <c r="Q299" s="141">
        <f t="shared" si="63"/>
        <v>0</v>
      </c>
      <c r="R299" s="120" t="b">
        <f t="shared" si="66"/>
        <v>0</v>
      </c>
      <c r="S299" s="142">
        <f t="shared" si="67"/>
        <v>0</v>
      </c>
      <c r="T299" s="120">
        <f t="shared" si="68"/>
        <v>0</v>
      </c>
      <c r="U299" s="120">
        <f t="shared" si="64"/>
        <v>0</v>
      </c>
      <c r="W299" s="125">
        <f t="shared" si="55"/>
        <v>0</v>
      </c>
    </row>
    <row r="300" spans="2:23" x14ac:dyDescent="0.25">
      <c r="B300" s="47"/>
      <c r="C300" s="47">
        <v>292</v>
      </c>
      <c r="D300" s="51">
        <v>31</v>
      </c>
      <c r="E300" s="51"/>
      <c r="F300" s="53">
        <v>4.75</v>
      </c>
      <c r="G300" s="44">
        <f t="shared" si="56"/>
        <v>6.45</v>
      </c>
      <c r="K300" s="40">
        <v>34243</v>
      </c>
      <c r="L300" s="54" t="str">
        <f t="shared" si="57"/>
        <v>.</v>
      </c>
      <c r="M300" s="58">
        <f t="shared" si="58"/>
        <v>0</v>
      </c>
      <c r="N300" s="124">
        <f t="shared" si="69"/>
        <v>0</v>
      </c>
      <c r="O300" s="120">
        <f t="shared" si="70"/>
        <v>0</v>
      </c>
      <c r="P300" s="42"/>
      <c r="Q300" s="141">
        <f t="shared" si="63"/>
        <v>0</v>
      </c>
      <c r="R300" s="120" t="b">
        <f t="shared" si="66"/>
        <v>0</v>
      </c>
      <c r="S300" s="142">
        <f t="shared" si="67"/>
        <v>0</v>
      </c>
      <c r="T300" s="120">
        <f t="shared" si="68"/>
        <v>0</v>
      </c>
      <c r="U300" s="120">
        <f t="shared" si="64"/>
        <v>0</v>
      </c>
      <c r="W300" s="125">
        <f t="shared" si="55"/>
        <v>0</v>
      </c>
    </row>
    <row r="301" spans="2:23" x14ac:dyDescent="0.25">
      <c r="B301" s="47"/>
      <c r="C301" s="51">
        <v>293</v>
      </c>
      <c r="D301" s="51">
        <v>30</v>
      </c>
      <c r="E301" s="51"/>
      <c r="F301" s="53">
        <v>4.75</v>
      </c>
      <c r="G301" s="44">
        <f t="shared" si="56"/>
        <v>6.45</v>
      </c>
      <c r="K301" s="40">
        <v>34274</v>
      </c>
      <c r="L301" s="54" t="str">
        <f t="shared" si="57"/>
        <v>.</v>
      </c>
      <c r="M301" s="58">
        <f t="shared" si="58"/>
        <v>0</v>
      </c>
      <c r="N301" s="124">
        <f t="shared" si="69"/>
        <v>0</v>
      </c>
      <c r="O301" s="120">
        <f t="shared" si="70"/>
        <v>0</v>
      </c>
      <c r="P301" s="42"/>
      <c r="Q301" s="141">
        <f t="shared" si="63"/>
        <v>0</v>
      </c>
      <c r="R301" s="120" t="b">
        <f t="shared" si="66"/>
        <v>0</v>
      </c>
      <c r="S301" s="142">
        <f t="shared" si="67"/>
        <v>0</v>
      </c>
      <c r="T301" s="120">
        <f t="shared" si="68"/>
        <v>0</v>
      </c>
      <c r="U301" s="120">
        <f t="shared" si="64"/>
        <v>0</v>
      </c>
      <c r="W301" s="125">
        <f t="shared" si="55"/>
        <v>0</v>
      </c>
    </row>
    <row r="302" spans="2:23" x14ac:dyDescent="0.25">
      <c r="B302" s="47"/>
      <c r="C302" s="51">
        <v>294</v>
      </c>
      <c r="D302" s="51">
        <v>31</v>
      </c>
      <c r="E302" s="51"/>
      <c r="F302" s="53">
        <v>4.75</v>
      </c>
      <c r="G302" s="44">
        <f t="shared" si="56"/>
        <v>6.45</v>
      </c>
      <c r="I302" s="96">
        <f>SUM(G291:G302)/12</f>
        <v>6.8525000000000018</v>
      </c>
      <c r="K302" s="40">
        <v>34304</v>
      </c>
      <c r="L302" s="54" t="str">
        <f t="shared" si="57"/>
        <v>.</v>
      </c>
      <c r="M302" s="58">
        <f t="shared" si="58"/>
        <v>0</v>
      </c>
      <c r="N302" s="124">
        <f t="shared" si="69"/>
        <v>0</v>
      </c>
      <c r="O302" s="120">
        <f t="shared" si="70"/>
        <v>0</v>
      </c>
      <c r="P302" s="42"/>
      <c r="Q302" s="141">
        <f t="shared" si="63"/>
        <v>0</v>
      </c>
      <c r="R302" s="120" t="b">
        <f t="shared" si="66"/>
        <v>0</v>
      </c>
      <c r="S302" s="142">
        <f t="shared" si="67"/>
        <v>0</v>
      </c>
      <c r="T302" s="120">
        <f t="shared" si="68"/>
        <v>0</v>
      </c>
      <c r="U302" s="120">
        <f t="shared" si="64"/>
        <v>0</v>
      </c>
      <c r="W302" s="125">
        <f t="shared" si="55"/>
        <v>0</v>
      </c>
    </row>
    <row r="303" spans="2:23" x14ac:dyDescent="0.25">
      <c r="B303" s="47"/>
      <c r="C303" s="47">
        <v>295</v>
      </c>
      <c r="D303" s="51">
        <v>31</v>
      </c>
      <c r="E303" s="51"/>
      <c r="F303" s="53">
        <v>4.75</v>
      </c>
      <c r="G303" s="44">
        <f t="shared" si="56"/>
        <v>6.45</v>
      </c>
      <c r="H303" s="39">
        <f>H291+1</f>
        <v>1994</v>
      </c>
      <c r="I303" s="97"/>
      <c r="K303" s="40">
        <v>34335</v>
      </c>
      <c r="L303" s="54" t="str">
        <f t="shared" si="57"/>
        <v>.</v>
      </c>
      <c r="M303" s="58">
        <f t="shared" si="58"/>
        <v>0</v>
      </c>
      <c r="N303" s="124">
        <f t="shared" si="69"/>
        <v>0</v>
      </c>
      <c r="O303" s="120">
        <f t="shared" si="70"/>
        <v>0</v>
      </c>
      <c r="P303" s="42"/>
      <c r="Q303" s="141">
        <f t="shared" si="63"/>
        <v>0</v>
      </c>
      <c r="R303" s="120" t="b">
        <f t="shared" si="66"/>
        <v>0</v>
      </c>
      <c r="S303" s="142">
        <f t="shared" si="67"/>
        <v>0</v>
      </c>
      <c r="T303" s="120">
        <f t="shared" si="68"/>
        <v>0</v>
      </c>
      <c r="U303" s="120">
        <f t="shared" si="64"/>
        <v>0</v>
      </c>
      <c r="W303" s="125">
        <f t="shared" si="55"/>
        <v>0</v>
      </c>
    </row>
    <row r="304" spans="2:23" x14ac:dyDescent="0.25">
      <c r="B304" s="47"/>
      <c r="C304" s="51">
        <v>296</v>
      </c>
      <c r="D304" s="51">
        <v>28.25</v>
      </c>
      <c r="E304" s="51"/>
      <c r="F304" s="53">
        <v>4.75</v>
      </c>
      <c r="G304" s="44">
        <f t="shared" si="56"/>
        <v>6.45</v>
      </c>
      <c r="K304" s="40">
        <v>34366</v>
      </c>
      <c r="L304" s="54" t="str">
        <f t="shared" si="57"/>
        <v>.</v>
      </c>
      <c r="M304" s="58">
        <f t="shared" si="58"/>
        <v>0</v>
      </c>
      <c r="N304" s="124">
        <f t="shared" si="69"/>
        <v>0</v>
      </c>
      <c r="O304" s="120">
        <f t="shared" si="70"/>
        <v>0</v>
      </c>
      <c r="P304" s="42"/>
      <c r="Q304" s="141">
        <f t="shared" si="63"/>
        <v>0</v>
      </c>
      <c r="R304" s="120" t="b">
        <f t="shared" si="66"/>
        <v>0</v>
      </c>
      <c r="S304" s="142">
        <f t="shared" si="67"/>
        <v>0</v>
      </c>
      <c r="T304" s="120">
        <f t="shared" si="68"/>
        <v>0</v>
      </c>
      <c r="U304" s="120">
        <f t="shared" si="64"/>
        <v>0</v>
      </c>
      <c r="W304" s="125">
        <f t="shared" si="55"/>
        <v>0</v>
      </c>
    </row>
    <row r="305" spans="2:23" x14ac:dyDescent="0.25">
      <c r="B305" s="47"/>
      <c r="C305" s="51">
        <v>297</v>
      </c>
      <c r="D305" s="51">
        <v>31</v>
      </c>
      <c r="E305" s="51"/>
      <c r="F305" s="53">
        <v>4.75</v>
      </c>
      <c r="G305" s="44">
        <f t="shared" si="56"/>
        <v>6.45</v>
      </c>
      <c r="K305" s="40">
        <v>34394</v>
      </c>
      <c r="L305" s="54" t="str">
        <f t="shared" si="57"/>
        <v>.</v>
      </c>
      <c r="M305" s="58">
        <f t="shared" si="58"/>
        <v>0</v>
      </c>
      <c r="N305" s="124">
        <f t="shared" si="69"/>
        <v>0</v>
      </c>
      <c r="O305" s="120">
        <f t="shared" si="70"/>
        <v>0</v>
      </c>
      <c r="P305" s="42"/>
      <c r="Q305" s="141">
        <f t="shared" si="63"/>
        <v>0</v>
      </c>
      <c r="R305" s="120" t="b">
        <f t="shared" si="66"/>
        <v>0</v>
      </c>
      <c r="S305" s="142">
        <f t="shared" si="67"/>
        <v>0</v>
      </c>
      <c r="T305" s="120">
        <f t="shared" si="68"/>
        <v>0</v>
      </c>
      <c r="U305" s="120">
        <f t="shared" si="64"/>
        <v>0</v>
      </c>
      <c r="W305" s="125">
        <f t="shared" si="55"/>
        <v>0</v>
      </c>
    </row>
    <row r="306" spans="2:23" x14ac:dyDescent="0.25">
      <c r="B306" s="47"/>
      <c r="C306" s="47">
        <v>298</v>
      </c>
      <c r="D306" s="51">
        <v>30</v>
      </c>
      <c r="E306" s="51"/>
      <c r="F306" s="53">
        <v>4.75</v>
      </c>
      <c r="G306" s="44">
        <f t="shared" si="56"/>
        <v>6.45</v>
      </c>
      <c r="K306" s="40">
        <v>34425</v>
      </c>
      <c r="L306" s="54" t="str">
        <f t="shared" si="57"/>
        <v>.</v>
      </c>
      <c r="M306" s="58">
        <f t="shared" si="58"/>
        <v>0</v>
      </c>
      <c r="N306" s="124">
        <f t="shared" si="69"/>
        <v>0</v>
      </c>
      <c r="O306" s="120">
        <f t="shared" si="70"/>
        <v>0</v>
      </c>
      <c r="P306" s="42"/>
      <c r="Q306" s="141">
        <f t="shared" si="63"/>
        <v>0</v>
      </c>
      <c r="R306" s="120" t="b">
        <f t="shared" si="66"/>
        <v>0</v>
      </c>
      <c r="S306" s="142">
        <f t="shared" si="67"/>
        <v>0</v>
      </c>
      <c r="T306" s="120">
        <f t="shared" si="68"/>
        <v>0</v>
      </c>
      <c r="U306" s="120">
        <f t="shared" si="64"/>
        <v>0</v>
      </c>
      <c r="W306" s="125">
        <f t="shared" si="55"/>
        <v>0</v>
      </c>
    </row>
    <row r="307" spans="2:23" x14ac:dyDescent="0.25">
      <c r="B307" s="47"/>
      <c r="C307" s="51">
        <v>299</v>
      </c>
      <c r="D307" s="51">
        <v>31</v>
      </c>
      <c r="E307" s="51"/>
      <c r="F307" s="53">
        <v>4.75</v>
      </c>
      <c r="G307" s="44">
        <f t="shared" si="56"/>
        <v>6.45</v>
      </c>
      <c r="K307" s="40">
        <v>34455</v>
      </c>
      <c r="L307" s="54" t="str">
        <f t="shared" si="57"/>
        <v>.</v>
      </c>
      <c r="M307" s="58">
        <f t="shared" si="58"/>
        <v>0</v>
      </c>
      <c r="N307" s="124">
        <f t="shared" si="69"/>
        <v>0</v>
      </c>
      <c r="O307" s="120">
        <f t="shared" si="70"/>
        <v>0</v>
      </c>
      <c r="P307" s="42"/>
      <c r="Q307" s="141">
        <f t="shared" si="63"/>
        <v>0</v>
      </c>
      <c r="R307" s="120" t="b">
        <f t="shared" si="66"/>
        <v>0</v>
      </c>
      <c r="S307" s="142">
        <f t="shared" si="67"/>
        <v>0</v>
      </c>
      <c r="T307" s="120">
        <f t="shared" si="68"/>
        <v>0</v>
      </c>
      <c r="U307" s="120">
        <f t="shared" si="64"/>
        <v>0</v>
      </c>
      <c r="W307" s="125">
        <f t="shared" si="55"/>
        <v>0</v>
      </c>
    </row>
    <row r="308" spans="2:23" x14ac:dyDescent="0.25">
      <c r="B308" s="47"/>
      <c r="C308" s="51">
        <v>300</v>
      </c>
      <c r="D308" s="51">
        <v>30</v>
      </c>
      <c r="E308" s="51"/>
      <c r="F308" s="53">
        <v>4.75</v>
      </c>
      <c r="G308" s="44">
        <f t="shared" si="56"/>
        <v>6.45</v>
      </c>
      <c r="K308" s="40">
        <v>34486</v>
      </c>
      <c r="L308" s="54" t="str">
        <f t="shared" si="57"/>
        <v>.</v>
      </c>
      <c r="M308" s="58">
        <f t="shared" si="58"/>
        <v>0</v>
      </c>
      <c r="N308" s="124">
        <f t="shared" si="69"/>
        <v>0</v>
      </c>
      <c r="O308" s="120">
        <f t="shared" si="70"/>
        <v>0</v>
      </c>
      <c r="P308" s="115">
        <f>SUM(O297:O308)</f>
        <v>0</v>
      </c>
      <c r="Q308" s="141">
        <f t="shared" si="63"/>
        <v>0</v>
      </c>
      <c r="R308" s="120" t="b">
        <f t="shared" si="66"/>
        <v>0</v>
      </c>
      <c r="S308" s="142">
        <f t="shared" si="67"/>
        <v>0</v>
      </c>
      <c r="T308" s="120">
        <f t="shared" si="68"/>
        <v>0</v>
      </c>
      <c r="U308" s="120">
        <f t="shared" si="64"/>
        <v>0</v>
      </c>
      <c r="W308" s="125">
        <f t="shared" si="55"/>
        <v>0</v>
      </c>
    </row>
    <row r="309" spans="2:23" x14ac:dyDescent="0.25">
      <c r="B309" s="47">
        <f>B297+1</f>
        <v>26</v>
      </c>
      <c r="C309" s="47">
        <v>301</v>
      </c>
      <c r="D309" s="51">
        <v>31</v>
      </c>
      <c r="E309" s="51"/>
      <c r="F309" s="53">
        <v>4.75</v>
      </c>
      <c r="G309" s="44">
        <f t="shared" si="56"/>
        <v>6.45</v>
      </c>
      <c r="K309" s="40">
        <v>34516</v>
      </c>
      <c r="L309" s="54" t="str">
        <f t="shared" si="57"/>
        <v>.</v>
      </c>
      <c r="M309" s="58">
        <f t="shared" si="58"/>
        <v>0</v>
      </c>
      <c r="N309" s="124">
        <f t="shared" si="69"/>
        <v>0</v>
      </c>
      <c r="O309" s="120">
        <f t="shared" si="70"/>
        <v>0</v>
      </c>
      <c r="P309" s="42"/>
      <c r="Q309" s="141">
        <f t="shared" si="63"/>
        <v>0</v>
      </c>
      <c r="R309" s="120" t="b">
        <f t="shared" si="66"/>
        <v>0</v>
      </c>
      <c r="S309" s="142">
        <f t="shared" si="67"/>
        <v>0</v>
      </c>
      <c r="T309" s="120">
        <f t="shared" si="68"/>
        <v>0</v>
      </c>
      <c r="U309" s="120">
        <f t="shared" si="64"/>
        <v>0</v>
      </c>
      <c r="W309" s="125">
        <f t="shared" si="55"/>
        <v>0</v>
      </c>
    </row>
    <row r="310" spans="2:23" x14ac:dyDescent="0.25">
      <c r="B310" s="47"/>
      <c r="C310" s="51">
        <v>302</v>
      </c>
      <c r="D310" s="51">
        <v>31</v>
      </c>
      <c r="E310" s="51"/>
      <c r="F310" s="53">
        <v>5.1100000000000003</v>
      </c>
      <c r="G310" s="44">
        <f t="shared" si="56"/>
        <v>6.8100000000000005</v>
      </c>
      <c r="K310" s="40">
        <v>34547</v>
      </c>
      <c r="L310" s="54" t="str">
        <f t="shared" si="57"/>
        <v>.</v>
      </c>
      <c r="M310" s="58">
        <f t="shared" si="58"/>
        <v>0</v>
      </c>
      <c r="N310" s="124">
        <f t="shared" si="69"/>
        <v>0</v>
      </c>
      <c r="O310" s="120">
        <f t="shared" si="70"/>
        <v>0</v>
      </c>
      <c r="P310" s="42"/>
      <c r="Q310" s="141">
        <f t="shared" si="63"/>
        <v>0</v>
      </c>
      <c r="R310" s="120" t="b">
        <f t="shared" si="66"/>
        <v>0</v>
      </c>
      <c r="S310" s="142">
        <f t="shared" si="67"/>
        <v>0</v>
      </c>
      <c r="T310" s="120">
        <f t="shared" si="68"/>
        <v>0</v>
      </c>
      <c r="U310" s="120">
        <f t="shared" si="64"/>
        <v>0</v>
      </c>
      <c r="W310" s="125">
        <f t="shared" si="55"/>
        <v>0</v>
      </c>
    </row>
    <row r="311" spans="2:23" x14ac:dyDescent="0.25">
      <c r="B311" s="47"/>
      <c r="C311" s="51">
        <v>303</v>
      </c>
      <c r="D311" s="51">
        <v>30</v>
      </c>
      <c r="E311" s="51"/>
      <c r="F311" s="53">
        <v>5.5</v>
      </c>
      <c r="G311" s="44">
        <f t="shared" si="56"/>
        <v>7.2</v>
      </c>
      <c r="K311" s="40">
        <v>34578</v>
      </c>
      <c r="L311" s="54" t="str">
        <f t="shared" si="57"/>
        <v>.</v>
      </c>
      <c r="M311" s="58">
        <f t="shared" si="58"/>
        <v>0</v>
      </c>
      <c r="N311" s="124">
        <f t="shared" si="69"/>
        <v>0</v>
      </c>
      <c r="O311" s="120">
        <f t="shared" si="70"/>
        <v>0</v>
      </c>
      <c r="P311" s="42"/>
      <c r="Q311" s="141">
        <f t="shared" si="63"/>
        <v>0</v>
      </c>
      <c r="R311" s="120" t="b">
        <f t="shared" si="66"/>
        <v>0</v>
      </c>
      <c r="S311" s="142">
        <f t="shared" si="67"/>
        <v>0</v>
      </c>
      <c r="T311" s="120">
        <f t="shared" si="68"/>
        <v>0</v>
      </c>
      <c r="U311" s="120">
        <f t="shared" si="64"/>
        <v>0</v>
      </c>
      <c r="W311" s="125">
        <f t="shared" si="55"/>
        <v>0</v>
      </c>
    </row>
    <row r="312" spans="2:23" x14ac:dyDescent="0.25">
      <c r="B312" s="47"/>
      <c r="C312" s="47">
        <v>304</v>
      </c>
      <c r="D312" s="51">
        <v>31</v>
      </c>
      <c r="E312" s="51"/>
      <c r="F312" s="53">
        <v>5.79</v>
      </c>
      <c r="G312" s="44">
        <f t="shared" si="56"/>
        <v>7.49</v>
      </c>
      <c r="K312" s="40">
        <v>34608</v>
      </c>
      <c r="L312" s="54" t="str">
        <f t="shared" si="57"/>
        <v>.</v>
      </c>
      <c r="M312" s="58">
        <f t="shared" si="58"/>
        <v>0</v>
      </c>
      <c r="N312" s="124">
        <f t="shared" si="69"/>
        <v>0</v>
      </c>
      <c r="O312" s="120">
        <f t="shared" si="70"/>
        <v>0</v>
      </c>
      <c r="P312" s="42"/>
      <c r="Q312" s="141">
        <f t="shared" si="63"/>
        <v>0</v>
      </c>
      <c r="R312" s="120" t="b">
        <f t="shared" si="66"/>
        <v>0</v>
      </c>
      <c r="S312" s="142">
        <f t="shared" si="67"/>
        <v>0</v>
      </c>
      <c r="T312" s="120">
        <f t="shared" si="68"/>
        <v>0</v>
      </c>
      <c r="U312" s="120">
        <f t="shared" si="64"/>
        <v>0</v>
      </c>
      <c r="W312" s="125">
        <f t="shared" si="55"/>
        <v>0</v>
      </c>
    </row>
    <row r="313" spans="2:23" x14ac:dyDescent="0.25">
      <c r="B313" s="47"/>
      <c r="C313" s="51">
        <v>305</v>
      </c>
      <c r="D313" s="51">
        <v>30</v>
      </c>
      <c r="E313" s="51"/>
      <c r="F313" s="53">
        <v>6.5</v>
      </c>
      <c r="G313" s="44">
        <f t="shared" si="56"/>
        <v>8.1999999999999993</v>
      </c>
      <c r="K313" s="40">
        <v>34639</v>
      </c>
      <c r="L313" s="54" t="str">
        <f t="shared" si="57"/>
        <v>.</v>
      </c>
      <c r="M313" s="58">
        <f t="shared" si="58"/>
        <v>0</v>
      </c>
      <c r="N313" s="124">
        <f t="shared" si="69"/>
        <v>0</v>
      </c>
      <c r="O313" s="120">
        <f t="shared" si="70"/>
        <v>0</v>
      </c>
      <c r="P313" s="42"/>
      <c r="Q313" s="141">
        <f t="shared" si="63"/>
        <v>0</v>
      </c>
      <c r="R313" s="120" t="b">
        <f t="shared" si="66"/>
        <v>0</v>
      </c>
      <c r="S313" s="142">
        <f t="shared" si="67"/>
        <v>0</v>
      </c>
      <c r="T313" s="120">
        <f t="shared" si="68"/>
        <v>0</v>
      </c>
      <c r="U313" s="120">
        <f t="shared" si="64"/>
        <v>0</v>
      </c>
      <c r="W313" s="125">
        <f t="shared" si="55"/>
        <v>0</v>
      </c>
    </row>
    <row r="314" spans="2:23" x14ac:dyDescent="0.25">
      <c r="B314" s="47"/>
      <c r="C314" s="51">
        <v>306</v>
      </c>
      <c r="D314" s="51">
        <v>31</v>
      </c>
      <c r="E314" s="51"/>
      <c r="F314" s="53">
        <v>7.05</v>
      </c>
      <c r="G314" s="44">
        <f t="shared" si="56"/>
        <v>8.75</v>
      </c>
      <c r="I314" s="96">
        <f>SUM(G303:G314)/12</f>
        <v>6.9666666666666677</v>
      </c>
      <c r="K314" s="40">
        <v>34669</v>
      </c>
      <c r="L314" s="54" t="str">
        <f t="shared" si="57"/>
        <v>.</v>
      </c>
      <c r="M314" s="58">
        <f t="shared" si="58"/>
        <v>0</v>
      </c>
      <c r="N314" s="124">
        <f t="shared" si="69"/>
        <v>0</v>
      </c>
      <c r="O314" s="120">
        <f t="shared" si="70"/>
        <v>0</v>
      </c>
      <c r="P314" s="42"/>
      <c r="Q314" s="141">
        <f t="shared" si="63"/>
        <v>0</v>
      </c>
      <c r="R314" s="120" t="b">
        <f t="shared" si="66"/>
        <v>0</v>
      </c>
      <c r="S314" s="142">
        <f t="shared" si="67"/>
        <v>0</v>
      </c>
      <c r="T314" s="120">
        <f t="shared" si="68"/>
        <v>0</v>
      </c>
      <c r="U314" s="120">
        <f t="shared" si="64"/>
        <v>0</v>
      </c>
      <c r="W314" s="125">
        <f t="shared" si="55"/>
        <v>0</v>
      </c>
    </row>
    <row r="315" spans="2:23" x14ac:dyDescent="0.25">
      <c r="B315" s="47"/>
      <c r="C315" s="47">
        <v>307</v>
      </c>
      <c r="D315" s="51">
        <v>31</v>
      </c>
      <c r="E315" s="51"/>
      <c r="F315" s="53">
        <v>7.5</v>
      </c>
      <c r="G315" s="44">
        <f t="shared" si="56"/>
        <v>9.1999999999999993</v>
      </c>
      <c r="H315" s="39">
        <f>H303+1</f>
        <v>1995</v>
      </c>
      <c r="K315" s="40">
        <v>34700</v>
      </c>
      <c r="L315" s="54" t="str">
        <f t="shared" si="57"/>
        <v>.</v>
      </c>
      <c r="M315" s="58">
        <f t="shared" si="58"/>
        <v>0</v>
      </c>
      <c r="N315" s="124">
        <f t="shared" si="69"/>
        <v>0</v>
      </c>
      <c r="O315" s="120">
        <f t="shared" si="70"/>
        <v>0</v>
      </c>
      <c r="P315" s="42"/>
      <c r="Q315" s="141">
        <f t="shared" si="63"/>
        <v>0</v>
      </c>
      <c r="R315" s="120" t="b">
        <f t="shared" si="66"/>
        <v>0</v>
      </c>
      <c r="S315" s="142">
        <f t="shared" si="67"/>
        <v>0</v>
      </c>
      <c r="T315" s="120">
        <f t="shared" si="68"/>
        <v>0</v>
      </c>
      <c r="U315" s="120">
        <f t="shared" si="64"/>
        <v>0</v>
      </c>
      <c r="W315" s="125">
        <f t="shared" si="55"/>
        <v>0</v>
      </c>
    </row>
    <row r="316" spans="2:23" x14ac:dyDescent="0.25">
      <c r="B316" s="47"/>
      <c r="C316" s="51">
        <v>308</v>
      </c>
      <c r="D316" s="51">
        <v>28.25</v>
      </c>
      <c r="E316" s="51"/>
      <c r="F316" s="53">
        <v>7.5</v>
      </c>
      <c r="G316" s="44">
        <f t="shared" si="56"/>
        <v>9.1999999999999993</v>
      </c>
      <c r="K316" s="40">
        <v>34731</v>
      </c>
      <c r="L316" s="54" t="str">
        <f t="shared" si="57"/>
        <v>.</v>
      </c>
      <c r="M316" s="58">
        <f t="shared" si="58"/>
        <v>0</v>
      </c>
      <c r="N316" s="124">
        <f t="shared" si="69"/>
        <v>0</v>
      </c>
      <c r="O316" s="120">
        <f t="shared" si="70"/>
        <v>0</v>
      </c>
      <c r="P316" s="42"/>
      <c r="Q316" s="141">
        <f t="shared" si="63"/>
        <v>0</v>
      </c>
      <c r="R316" s="120" t="b">
        <f t="shared" si="66"/>
        <v>0</v>
      </c>
      <c r="S316" s="142">
        <f t="shared" si="67"/>
        <v>0</v>
      </c>
      <c r="T316" s="120">
        <f t="shared" si="68"/>
        <v>0</v>
      </c>
      <c r="U316" s="120">
        <f t="shared" si="64"/>
        <v>0</v>
      </c>
      <c r="W316" s="125">
        <f t="shared" si="55"/>
        <v>0</v>
      </c>
    </row>
    <row r="317" spans="2:23" x14ac:dyDescent="0.25">
      <c r="B317" s="47"/>
      <c r="C317" s="51">
        <v>309</v>
      </c>
      <c r="D317" s="51">
        <v>31</v>
      </c>
      <c r="E317" s="51"/>
      <c r="F317" s="53">
        <v>7.5</v>
      </c>
      <c r="G317" s="44">
        <f t="shared" si="56"/>
        <v>9.1999999999999993</v>
      </c>
      <c r="K317" s="40">
        <v>34759</v>
      </c>
      <c r="L317" s="54" t="str">
        <f t="shared" si="57"/>
        <v>.</v>
      </c>
      <c r="M317" s="58">
        <f t="shared" si="58"/>
        <v>0</v>
      </c>
      <c r="N317" s="124">
        <f t="shared" si="69"/>
        <v>0</v>
      </c>
      <c r="O317" s="120">
        <f t="shared" si="70"/>
        <v>0</v>
      </c>
      <c r="P317" s="42"/>
      <c r="Q317" s="141">
        <f t="shared" si="63"/>
        <v>0</v>
      </c>
      <c r="R317" s="120" t="b">
        <f t="shared" si="66"/>
        <v>0</v>
      </c>
      <c r="S317" s="142">
        <f t="shared" si="67"/>
        <v>0</v>
      </c>
      <c r="T317" s="120">
        <f t="shared" si="68"/>
        <v>0</v>
      </c>
      <c r="U317" s="120">
        <f t="shared" si="64"/>
        <v>0</v>
      </c>
      <c r="W317" s="125">
        <f t="shared" si="55"/>
        <v>0</v>
      </c>
    </row>
    <row r="318" spans="2:23" x14ac:dyDescent="0.25">
      <c r="B318" s="47"/>
      <c r="C318" s="47">
        <v>310</v>
      </c>
      <c r="D318" s="51">
        <v>30</v>
      </c>
      <c r="E318" s="51"/>
      <c r="F318" s="53">
        <v>7.5</v>
      </c>
      <c r="G318" s="44">
        <f t="shared" si="56"/>
        <v>9.1999999999999993</v>
      </c>
      <c r="K318" s="40">
        <v>34790</v>
      </c>
      <c r="L318" s="54" t="str">
        <f t="shared" si="57"/>
        <v>.</v>
      </c>
      <c r="M318" s="58">
        <f t="shared" si="58"/>
        <v>0</v>
      </c>
      <c r="N318" s="124">
        <f t="shared" si="69"/>
        <v>0</v>
      </c>
      <c r="O318" s="120">
        <f t="shared" si="70"/>
        <v>0</v>
      </c>
      <c r="P318" s="42"/>
      <c r="Q318" s="141">
        <f t="shared" si="63"/>
        <v>0</v>
      </c>
      <c r="R318" s="120" t="b">
        <f t="shared" si="66"/>
        <v>0</v>
      </c>
      <c r="S318" s="142">
        <f t="shared" si="67"/>
        <v>0</v>
      </c>
      <c r="T318" s="120">
        <f t="shared" si="68"/>
        <v>0</v>
      </c>
      <c r="U318" s="120">
        <f t="shared" si="64"/>
        <v>0</v>
      </c>
      <c r="W318" s="125">
        <f t="shared" si="55"/>
        <v>0</v>
      </c>
    </row>
    <row r="319" spans="2:23" x14ac:dyDescent="0.25">
      <c r="B319" s="47"/>
      <c r="C319" s="51">
        <v>311</v>
      </c>
      <c r="D319" s="51">
        <v>31</v>
      </c>
      <c r="E319" s="51"/>
      <c r="F319" s="53">
        <v>7.5</v>
      </c>
      <c r="G319" s="44">
        <f t="shared" si="56"/>
        <v>9.1999999999999993</v>
      </c>
      <c r="K319" s="40">
        <v>34820</v>
      </c>
      <c r="L319" s="54" t="str">
        <f t="shared" si="57"/>
        <v>.</v>
      </c>
      <c r="M319" s="58">
        <f t="shared" si="58"/>
        <v>0</v>
      </c>
      <c r="N319" s="124">
        <f t="shared" si="69"/>
        <v>0</v>
      </c>
      <c r="O319" s="120">
        <f t="shared" si="70"/>
        <v>0</v>
      </c>
      <c r="P319" s="42"/>
      <c r="Q319" s="141">
        <f t="shared" si="63"/>
        <v>0</v>
      </c>
      <c r="R319" s="120" t="b">
        <f t="shared" si="66"/>
        <v>0</v>
      </c>
      <c r="S319" s="142">
        <f t="shared" si="67"/>
        <v>0</v>
      </c>
      <c r="T319" s="120">
        <f t="shared" si="68"/>
        <v>0</v>
      </c>
      <c r="U319" s="120">
        <f t="shared" si="64"/>
        <v>0</v>
      </c>
      <c r="W319" s="125">
        <f t="shared" si="55"/>
        <v>0</v>
      </c>
    </row>
    <row r="320" spans="2:23" x14ac:dyDescent="0.25">
      <c r="B320" s="47"/>
      <c r="C320" s="51">
        <v>312</v>
      </c>
      <c r="D320" s="51">
        <v>30</v>
      </c>
      <c r="E320" s="51"/>
      <c r="F320" s="53">
        <v>7.5</v>
      </c>
      <c r="G320" s="44">
        <f t="shared" si="56"/>
        <v>9.1999999999999993</v>
      </c>
      <c r="K320" s="40">
        <v>34851</v>
      </c>
      <c r="L320" s="54" t="str">
        <f t="shared" si="57"/>
        <v>.</v>
      </c>
      <c r="M320" s="58">
        <f t="shared" si="58"/>
        <v>0</v>
      </c>
      <c r="N320" s="124">
        <f t="shared" si="69"/>
        <v>0</v>
      </c>
      <c r="O320" s="120">
        <f t="shared" si="70"/>
        <v>0</v>
      </c>
      <c r="P320" s="115">
        <f>SUM(O309:O320)</f>
        <v>0</v>
      </c>
      <c r="Q320" s="141">
        <f t="shared" si="63"/>
        <v>0</v>
      </c>
      <c r="R320" s="120" t="b">
        <f t="shared" si="66"/>
        <v>0</v>
      </c>
      <c r="S320" s="142">
        <f t="shared" si="67"/>
        <v>0</v>
      </c>
      <c r="T320" s="120">
        <f t="shared" si="68"/>
        <v>0</v>
      </c>
      <c r="U320" s="120">
        <f t="shared" si="64"/>
        <v>0</v>
      </c>
      <c r="W320" s="125">
        <f t="shared" si="55"/>
        <v>0</v>
      </c>
    </row>
    <row r="321" spans="2:23" x14ac:dyDescent="0.25">
      <c r="B321" s="47">
        <f>B309+1</f>
        <v>27</v>
      </c>
      <c r="C321" s="47">
        <v>313</v>
      </c>
      <c r="D321" s="51">
        <v>31</v>
      </c>
      <c r="E321" s="51"/>
      <c r="F321" s="53">
        <v>7.5</v>
      </c>
      <c r="G321" s="44">
        <f t="shared" si="56"/>
        <v>9.1999999999999993</v>
      </c>
      <c r="K321" s="40">
        <v>34881</v>
      </c>
      <c r="L321" s="54" t="str">
        <f t="shared" si="57"/>
        <v>.</v>
      </c>
      <c r="M321" s="58">
        <f t="shared" si="58"/>
        <v>0</v>
      </c>
      <c r="N321" s="124">
        <f t="shared" si="69"/>
        <v>0</v>
      </c>
      <c r="O321" s="120">
        <f t="shared" si="70"/>
        <v>0</v>
      </c>
      <c r="P321" s="42"/>
      <c r="Q321" s="141">
        <f t="shared" si="63"/>
        <v>0</v>
      </c>
      <c r="R321" s="120" t="b">
        <f t="shared" si="66"/>
        <v>0</v>
      </c>
      <c r="S321" s="142">
        <f t="shared" si="67"/>
        <v>0</v>
      </c>
      <c r="T321" s="120">
        <f t="shared" si="68"/>
        <v>0</v>
      </c>
      <c r="U321" s="120">
        <f t="shared" si="64"/>
        <v>0</v>
      </c>
      <c r="W321" s="125">
        <f t="shared" si="55"/>
        <v>0</v>
      </c>
    </row>
    <row r="322" spans="2:23" x14ac:dyDescent="0.25">
      <c r="B322" s="47"/>
      <c r="C322" s="51">
        <v>314</v>
      </c>
      <c r="D322" s="51">
        <v>31</v>
      </c>
      <c r="E322" s="51"/>
      <c r="F322" s="53">
        <v>7.5</v>
      </c>
      <c r="G322" s="44">
        <f t="shared" si="56"/>
        <v>9.1999999999999993</v>
      </c>
      <c r="K322" s="40">
        <v>34912</v>
      </c>
      <c r="L322" s="54" t="str">
        <f t="shared" si="57"/>
        <v>.</v>
      </c>
      <c r="M322" s="58">
        <f t="shared" si="58"/>
        <v>0</v>
      </c>
      <c r="N322" s="124">
        <f t="shared" si="69"/>
        <v>0</v>
      </c>
      <c r="O322" s="120">
        <f t="shared" si="70"/>
        <v>0</v>
      </c>
      <c r="P322" s="42"/>
      <c r="Q322" s="141">
        <f t="shared" si="63"/>
        <v>0</v>
      </c>
      <c r="R322" s="120" t="b">
        <f t="shared" si="66"/>
        <v>0</v>
      </c>
      <c r="S322" s="142">
        <f t="shared" si="67"/>
        <v>0</v>
      </c>
      <c r="T322" s="120">
        <f t="shared" si="68"/>
        <v>0</v>
      </c>
      <c r="U322" s="120">
        <f t="shared" si="64"/>
        <v>0</v>
      </c>
      <c r="W322" s="125">
        <f t="shared" si="55"/>
        <v>0</v>
      </c>
    </row>
    <row r="323" spans="2:23" x14ac:dyDescent="0.25">
      <c r="B323" s="47"/>
      <c r="C323" s="51">
        <v>315</v>
      </c>
      <c r="D323" s="51">
        <v>30</v>
      </c>
      <c r="E323" s="51"/>
      <c r="F323" s="53">
        <v>7.5</v>
      </c>
      <c r="G323" s="44">
        <f t="shared" si="56"/>
        <v>9.1999999999999993</v>
      </c>
      <c r="K323" s="40">
        <v>34943</v>
      </c>
      <c r="L323" s="54" t="str">
        <f t="shared" si="57"/>
        <v>.</v>
      </c>
      <c r="M323" s="58">
        <f t="shared" si="58"/>
        <v>0</v>
      </c>
      <c r="N323" s="124">
        <f t="shared" si="69"/>
        <v>0</v>
      </c>
      <c r="O323" s="120">
        <f t="shared" si="70"/>
        <v>0</v>
      </c>
      <c r="P323" s="42"/>
      <c r="Q323" s="141">
        <f t="shared" si="63"/>
        <v>0</v>
      </c>
      <c r="R323" s="120" t="b">
        <f t="shared" si="66"/>
        <v>0</v>
      </c>
      <c r="S323" s="142">
        <f t="shared" si="67"/>
        <v>0</v>
      </c>
      <c r="T323" s="120">
        <f t="shared" si="68"/>
        <v>0</v>
      </c>
      <c r="U323" s="120">
        <f t="shared" si="64"/>
        <v>0</v>
      </c>
      <c r="W323" s="125">
        <f t="shared" ref="W323:W386" si="71">IF(T323&gt;0,W322+1,0)</f>
        <v>0</v>
      </c>
    </row>
    <row r="324" spans="2:23" x14ac:dyDescent="0.25">
      <c r="B324" s="47"/>
      <c r="C324" s="47">
        <v>316</v>
      </c>
      <c r="D324" s="51">
        <v>31</v>
      </c>
      <c r="E324" s="51"/>
      <c r="F324" s="53">
        <v>7.5</v>
      </c>
      <c r="G324" s="44">
        <f t="shared" si="56"/>
        <v>9.1999999999999993</v>
      </c>
      <c r="K324" s="40">
        <v>34973</v>
      </c>
      <c r="L324" s="54" t="str">
        <f t="shared" si="57"/>
        <v>.</v>
      </c>
      <c r="M324" s="58">
        <f t="shared" si="58"/>
        <v>0</v>
      </c>
      <c r="N324" s="124">
        <f t="shared" si="69"/>
        <v>0</v>
      </c>
      <c r="O324" s="120">
        <f t="shared" si="70"/>
        <v>0</v>
      </c>
      <c r="P324" s="42"/>
      <c r="Q324" s="141">
        <f t="shared" si="63"/>
        <v>0</v>
      </c>
      <c r="R324" s="120" t="b">
        <f t="shared" si="66"/>
        <v>0</v>
      </c>
      <c r="S324" s="142">
        <f t="shared" si="67"/>
        <v>0</v>
      </c>
      <c r="T324" s="120">
        <f t="shared" si="68"/>
        <v>0</v>
      </c>
      <c r="U324" s="120">
        <f t="shared" si="64"/>
        <v>0</v>
      </c>
      <c r="W324" s="125">
        <f t="shared" si="71"/>
        <v>0</v>
      </c>
    </row>
    <row r="325" spans="2:23" x14ac:dyDescent="0.25">
      <c r="B325" s="47"/>
      <c r="C325" s="51">
        <v>317</v>
      </c>
      <c r="D325" s="51">
        <v>30</v>
      </c>
      <c r="E325" s="51"/>
      <c r="F325" s="53">
        <v>7.5</v>
      </c>
      <c r="G325" s="44">
        <f t="shared" si="56"/>
        <v>9.1999999999999993</v>
      </c>
      <c r="K325" s="40">
        <v>35004</v>
      </c>
      <c r="L325" s="54" t="str">
        <f t="shared" si="57"/>
        <v>.</v>
      </c>
      <c r="M325" s="58">
        <f t="shared" si="58"/>
        <v>0</v>
      </c>
      <c r="N325" s="124">
        <f t="shared" si="69"/>
        <v>0</v>
      </c>
      <c r="O325" s="120">
        <f t="shared" si="70"/>
        <v>0</v>
      </c>
      <c r="P325" s="42"/>
      <c r="Q325" s="141">
        <f t="shared" si="63"/>
        <v>0</v>
      </c>
      <c r="R325" s="120" t="b">
        <f t="shared" si="66"/>
        <v>0</v>
      </c>
      <c r="S325" s="142">
        <f t="shared" si="67"/>
        <v>0</v>
      </c>
      <c r="T325" s="120">
        <f t="shared" si="68"/>
        <v>0</v>
      </c>
      <c r="U325" s="120">
        <f t="shared" si="64"/>
        <v>0</v>
      </c>
      <c r="W325" s="125">
        <f t="shared" si="71"/>
        <v>0</v>
      </c>
    </row>
    <row r="326" spans="2:23" x14ac:dyDescent="0.25">
      <c r="B326" s="47"/>
      <c r="C326" s="51">
        <v>318</v>
      </c>
      <c r="D326" s="51">
        <v>31</v>
      </c>
      <c r="E326" s="51"/>
      <c r="F326" s="53">
        <v>7.5</v>
      </c>
      <c r="G326" s="44">
        <f t="shared" si="56"/>
        <v>9.1999999999999993</v>
      </c>
      <c r="I326" s="96">
        <f>SUM(G315:G326)/12</f>
        <v>9.2000000000000011</v>
      </c>
      <c r="K326" s="40">
        <v>35034</v>
      </c>
      <c r="L326" s="54" t="str">
        <f t="shared" si="57"/>
        <v>.</v>
      </c>
      <c r="M326" s="58">
        <f t="shared" si="58"/>
        <v>0</v>
      </c>
      <c r="N326" s="124">
        <f t="shared" si="69"/>
        <v>0</v>
      </c>
      <c r="O326" s="120">
        <f t="shared" si="70"/>
        <v>0</v>
      </c>
      <c r="P326" s="42"/>
      <c r="Q326" s="141">
        <f t="shared" si="63"/>
        <v>0</v>
      </c>
      <c r="R326" s="120" t="b">
        <f t="shared" si="66"/>
        <v>0</v>
      </c>
      <c r="S326" s="142">
        <f t="shared" si="67"/>
        <v>0</v>
      </c>
      <c r="T326" s="120">
        <f t="shared" si="68"/>
        <v>0</v>
      </c>
      <c r="U326" s="120">
        <f t="shared" si="64"/>
        <v>0</v>
      </c>
      <c r="W326" s="125">
        <f t="shared" si="71"/>
        <v>0</v>
      </c>
    </row>
    <row r="327" spans="2:23" x14ac:dyDescent="0.25">
      <c r="B327" s="47"/>
      <c r="C327" s="47">
        <v>319</v>
      </c>
      <c r="D327" s="51">
        <v>31</v>
      </c>
      <c r="E327" s="51"/>
      <c r="F327" s="53">
        <v>7.5</v>
      </c>
      <c r="G327" s="44">
        <f t="shared" si="56"/>
        <v>9.1999999999999993</v>
      </c>
      <c r="H327" s="39">
        <f>H315+1</f>
        <v>1996</v>
      </c>
      <c r="K327" s="40">
        <v>35065</v>
      </c>
      <c r="L327" s="54" t="str">
        <f t="shared" si="57"/>
        <v>.</v>
      </c>
      <c r="M327" s="58">
        <f t="shared" si="58"/>
        <v>0</v>
      </c>
      <c r="N327" s="124">
        <f t="shared" si="69"/>
        <v>0</v>
      </c>
      <c r="O327" s="120">
        <f t="shared" si="70"/>
        <v>0</v>
      </c>
      <c r="P327" s="42"/>
      <c r="Q327" s="141">
        <f t="shared" si="63"/>
        <v>0</v>
      </c>
      <c r="R327" s="120" t="b">
        <f t="shared" si="66"/>
        <v>0</v>
      </c>
      <c r="S327" s="142">
        <f t="shared" si="67"/>
        <v>0</v>
      </c>
      <c r="T327" s="120">
        <f t="shared" si="68"/>
        <v>0</v>
      </c>
      <c r="U327" s="120">
        <f t="shared" si="64"/>
        <v>0</v>
      </c>
      <c r="W327" s="125">
        <f t="shared" si="71"/>
        <v>0</v>
      </c>
    </row>
    <row r="328" spans="2:23" x14ac:dyDescent="0.25">
      <c r="B328" s="47"/>
      <c r="C328" s="51">
        <v>320</v>
      </c>
      <c r="D328" s="51">
        <v>28.25</v>
      </c>
      <c r="E328" s="51"/>
      <c r="F328" s="53">
        <v>7.5</v>
      </c>
      <c r="G328" s="44">
        <f t="shared" si="56"/>
        <v>9.1999999999999993</v>
      </c>
      <c r="K328" s="40">
        <v>35096</v>
      </c>
      <c r="L328" s="54" t="str">
        <f t="shared" si="57"/>
        <v>.</v>
      </c>
      <c r="M328" s="58">
        <f t="shared" si="58"/>
        <v>0</v>
      </c>
      <c r="N328" s="124">
        <f t="shared" si="69"/>
        <v>0</v>
      </c>
      <c r="O328" s="120">
        <f t="shared" si="70"/>
        <v>0</v>
      </c>
      <c r="P328" s="42"/>
      <c r="Q328" s="141">
        <f t="shared" si="63"/>
        <v>0</v>
      </c>
      <c r="R328" s="120" t="b">
        <f t="shared" si="66"/>
        <v>0</v>
      </c>
      <c r="S328" s="142">
        <f t="shared" si="67"/>
        <v>0</v>
      </c>
      <c r="T328" s="120">
        <f t="shared" si="68"/>
        <v>0</v>
      </c>
      <c r="U328" s="120">
        <f t="shared" si="64"/>
        <v>0</v>
      </c>
      <c r="W328" s="125">
        <f t="shared" si="71"/>
        <v>0</v>
      </c>
    </row>
    <row r="329" spans="2:23" x14ac:dyDescent="0.25">
      <c r="B329" s="47"/>
      <c r="C329" s="51">
        <v>321</v>
      </c>
      <c r="D329" s="51">
        <v>31</v>
      </c>
      <c r="E329" s="51"/>
      <c r="F329" s="53">
        <v>7.5</v>
      </c>
      <c r="G329" s="44">
        <f t="shared" ref="G329:G392" si="72">F329+$G$4</f>
        <v>9.1999999999999993</v>
      </c>
      <c r="K329" s="40">
        <v>35125</v>
      </c>
      <c r="L329" s="54" t="str">
        <f t="shared" ref="L329:L392" si="73">IF(J329=1,K329,".")</f>
        <v>.</v>
      </c>
      <c r="M329" s="58">
        <f t="shared" ref="M329:M392" si="74">IF(J329=1,$F$2,0)</f>
        <v>0</v>
      </c>
      <c r="N329" s="124">
        <f t="shared" si="69"/>
        <v>0</v>
      </c>
      <c r="O329" s="120">
        <f t="shared" si="70"/>
        <v>0</v>
      </c>
      <c r="P329" s="42"/>
      <c r="Q329" s="141">
        <f t="shared" si="63"/>
        <v>0</v>
      </c>
      <c r="R329" s="120" t="b">
        <f t="shared" si="66"/>
        <v>0</v>
      </c>
      <c r="S329" s="142">
        <f t="shared" si="67"/>
        <v>0</v>
      </c>
      <c r="T329" s="120">
        <f t="shared" si="68"/>
        <v>0</v>
      </c>
      <c r="U329" s="120">
        <f t="shared" si="64"/>
        <v>0</v>
      </c>
      <c r="W329" s="125">
        <f t="shared" si="71"/>
        <v>0</v>
      </c>
    </row>
    <row r="330" spans="2:23" x14ac:dyDescent="0.25">
      <c r="B330" s="47"/>
      <c r="C330" s="47">
        <v>322</v>
      </c>
      <c r="D330" s="51">
        <v>30</v>
      </c>
      <c r="E330" s="51"/>
      <c r="F330" s="53">
        <v>7.5</v>
      </c>
      <c r="G330" s="44">
        <f t="shared" si="72"/>
        <v>9.1999999999999993</v>
      </c>
      <c r="K330" s="40">
        <v>35156</v>
      </c>
      <c r="L330" s="54" t="str">
        <f t="shared" si="73"/>
        <v>.</v>
      </c>
      <c r="M330" s="58">
        <f t="shared" si="74"/>
        <v>0</v>
      </c>
      <c r="N330" s="124">
        <f t="shared" si="69"/>
        <v>0</v>
      </c>
      <c r="O330" s="120">
        <f t="shared" si="70"/>
        <v>0</v>
      </c>
      <c r="P330" s="42"/>
      <c r="Q330" s="141">
        <f t="shared" si="63"/>
        <v>0</v>
      </c>
      <c r="R330" s="120" t="b">
        <f t="shared" si="66"/>
        <v>0</v>
      </c>
      <c r="S330" s="142">
        <f t="shared" si="67"/>
        <v>0</v>
      </c>
      <c r="T330" s="120">
        <f t="shared" si="68"/>
        <v>0</v>
      </c>
      <c r="U330" s="120">
        <f t="shared" si="64"/>
        <v>0</v>
      </c>
      <c r="W330" s="125">
        <f t="shared" si="71"/>
        <v>0</v>
      </c>
    </row>
    <row r="331" spans="2:23" x14ac:dyDescent="0.25">
      <c r="B331" s="47"/>
      <c r="C331" s="51">
        <v>323</v>
      </c>
      <c r="D331" s="51">
        <v>31</v>
      </c>
      <c r="E331" s="51"/>
      <c r="F331" s="53">
        <v>7.5</v>
      </c>
      <c r="G331" s="44">
        <f t="shared" si="72"/>
        <v>9.1999999999999993</v>
      </c>
      <c r="K331" s="40">
        <v>35186</v>
      </c>
      <c r="L331" s="54" t="str">
        <f t="shared" si="73"/>
        <v>.</v>
      </c>
      <c r="M331" s="58">
        <f t="shared" si="74"/>
        <v>0</v>
      </c>
      <c r="N331" s="124">
        <f t="shared" si="69"/>
        <v>0</v>
      </c>
      <c r="O331" s="120">
        <f t="shared" si="70"/>
        <v>0</v>
      </c>
      <c r="P331" s="42"/>
      <c r="Q331" s="141">
        <f t="shared" si="63"/>
        <v>0</v>
      </c>
      <c r="R331" s="120" t="b">
        <f t="shared" si="66"/>
        <v>0</v>
      </c>
      <c r="S331" s="142">
        <f t="shared" si="67"/>
        <v>0</v>
      </c>
      <c r="T331" s="120">
        <f t="shared" si="68"/>
        <v>0</v>
      </c>
      <c r="U331" s="120">
        <f t="shared" si="64"/>
        <v>0</v>
      </c>
      <c r="W331" s="125">
        <f t="shared" si="71"/>
        <v>0</v>
      </c>
    </row>
    <row r="332" spans="2:23" x14ac:dyDescent="0.25">
      <c r="B332" s="47"/>
      <c r="C332" s="51">
        <v>324</v>
      </c>
      <c r="D332" s="51">
        <v>30</v>
      </c>
      <c r="E332" s="51"/>
      <c r="F332" s="53">
        <v>7.5</v>
      </c>
      <c r="G332" s="44">
        <f t="shared" si="72"/>
        <v>9.1999999999999993</v>
      </c>
      <c r="K332" s="40">
        <v>35217</v>
      </c>
      <c r="L332" s="54" t="str">
        <f t="shared" si="73"/>
        <v>.</v>
      </c>
      <c r="M332" s="58">
        <f t="shared" si="74"/>
        <v>0</v>
      </c>
      <c r="N332" s="124">
        <f t="shared" si="69"/>
        <v>0</v>
      </c>
      <c r="O332" s="120">
        <f t="shared" si="70"/>
        <v>0</v>
      </c>
      <c r="P332" s="115">
        <f>SUM(O321:O332)</f>
        <v>0</v>
      </c>
      <c r="Q332" s="141">
        <f t="shared" si="63"/>
        <v>0</v>
      </c>
      <c r="R332" s="120" t="b">
        <f t="shared" si="66"/>
        <v>0</v>
      </c>
      <c r="S332" s="142">
        <f t="shared" si="67"/>
        <v>0</v>
      </c>
      <c r="T332" s="120">
        <f t="shared" si="68"/>
        <v>0</v>
      </c>
      <c r="U332" s="120">
        <f t="shared" si="64"/>
        <v>0</v>
      </c>
      <c r="W332" s="125">
        <f t="shared" si="71"/>
        <v>0</v>
      </c>
    </row>
    <row r="333" spans="2:23" x14ac:dyDescent="0.25">
      <c r="B333" s="47">
        <f>B321+1</f>
        <v>28</v>
      </c>
      <c r="C333" s="47">
        <v>325</v>
      </c>
      <c r="D333" s="51">
        <v>31</v>
      </c>
      <c r="E333" s="51"/>
      <c r="F333" s="53">
        <v>7.48</v>
      </c>
      <c r="G333" s="44">
        <f t="shared" si="72"/>
        <v>9.18</v>
      </c>
      <c r="K333" s="40">
        <v>35247</v>
      </c>
      <c r="L333" s="54" t="str">
        <f t="shared" si="73"/>
        <v>.</v>
      </c>
      <c r="M333" s="58">
        <f t="shared" si="74"/>
        <v>0</v>
      </c>
      <c r="N333" s="124">
        <f t="shared" si="69"/>
        <v>0</v>
      </c>
      <c r="O333" s="120">
        <f t="shared" si="70"/>
        <v>0</v>
      </c>
      <c r="P333" s="42"/>
      <c r="Q333" s="141">
        <f t="shared" si="63"/>
        <v>0</v>
      </c>
      <c r="R333" s="120" t="b">
        <f t="shared" si="66"/>
        <v>0</v>
      </c>
      <c r="S333" s="142">
        <f t="shared" si="67"/>
        <v>0</v>
      </c>
      <c r="T333" s="120">
        <f t="shared" si="68"/>
        <v>0</v>
      </c>
      <c r="U333" s="120">
        <f t="shared" si="64"/>
        <v>0</v>
      </c>
      <c r="W333" s="125">
        <f t="shared" si="71"/>
        <v>0</v>
      </c>
    </row>
    <row r="334" spans="2:23" x14ac:dyDescent="0.25">
      <c r="B334" s="47"/>
      <c r="C334" s="51">
        <v>326</v>
      </c>
      <c r="D334" s="51">
        <v>31</v>
      </c>
      <c r="E334" s="51"/>
      <c r="F334" s="53">
        <v>7</v>
      </c>
      <c r="G334" s="44">
        <f t="shared" si="72"/>
        <v>8.6999999999999993</v>
      </c>
      <c r="K334" s="40">
        <v>35278</v>
      </c>
      <c r="L334" s="54" t="str">
        <f t="shared" si="73"/>
        <v>.</v>
      </c>
      <c r="M334" s="58">
        <f t="shared" si="74"/>
        <v>0</v>
      </c>
      <c r="N334" s="124">
        <f t="shared" si="69"/>
        <v>0</v>
      </c>
      <c r="O334" s="120">
        <f t="shared" si="70"/>
        <v>0</v>
      </c>
      <c r="P334" s="42"/>
      <c r="Q334" s="141">
        <f t="shared" si="63"/>
        <v>0</v>
      </c>
      <c r="R334" s="120" t="b">
        <f t="shared" si="66"/>
        <v>0</v>
      </c>
      <c r="S334" s="142">
        <f t="shared" si="67"/>
        <v>0</v>
      </c>
      <c r="T334" s="120">
        <f t="shared" si="68"/>
        <v>0</v>
      </c>
      <c r="U334" s="120">
        <f t="shared" si="64"/>
        <v>0</v>
      </c>
      <c r="W334" s="125">
        <f t="shared" si="71"/>
        <v>0</v>
      </c>
    </row>
    <row r="335" spans="2:23" x14ac:dyDescent="0.25">
      <c r="B335" s="47"/>
      <c r="C335" s="51">
        <v>327</v>
      </c>
      <c r="D335" s="51">
        <v>30</v>
      </c>
      <c r="E335" s="51"/>
      <c r="F335" s="53">
        <v>7</v>
      </c>
      <c r="G335" s="44">
        <f t="shared" si="72"/>
        <v>8.6999999999999993</v>
      </c>
      <c r="K335" s="40">
        <v>35309</v>
      </c>
      <c r="L335" s="54" t="str">
        <f t="shared" si="73"/>
        <v>.</v>
      </c>
      <c r="M335" s="58">
        <f t="shared" si="74"/>
        <v>0</v>
      </c>
      <c r="N335" s="124">
        <f t="shared" si="69"/>
        <v>0</v>
      </c>
      <c r="O335" s="120">
        <f t="shared" si="70"/>
        <v>0</v>
      </c>
      <c r="P335" s="42"/>
      <c r="Q335" s="141">
        <f t="shared" si="63"/>
        <v>0</v>
      </c>
      <c r="R335" s="120" t="b">
        <f t="shared" si="66"/>
        <v>0</v>
      </c>
      <c r="S335" s="142">
        <f t="shared" si="67"/>
        <v>0</v>
      </c>
      <c r="T335" s="120">
        <f t="shared" si="68"/>
        <v>0</v>
      </c>
      <c r="U335" s="120">
        <f t="shared" si="64"/>
        <v>0</v>
      </c>
      <c r="W335" s="125">
        <f t="shared" si="71"/>
        <v>0</v>
      </c>
    </row>
    <row r="336" spans="2:23" x14ac:dyDescent="0.25">
      <c r="B336" s="47"/>
      <c r="C336" s="47">
        <v>328</v>
      </c>
      <c r="D336" s="51">
        <v>31</v>
      </c>
      <c r="E336" s="51"/>
      <c r="F336" s="53">
        <v>7</v>
      </c>
      <c r="G336" s="44">
        <f t="shared" si="72"/>
        <v>8.6999999999999993</v>
      </c>
      <c r="K336" s="40">
        <v>35339</v>
      </c>
      <c r="L336" s="54" t="str">
        <f t="shared" si="73"/>
        <v>.</v>
      </c>
      <c r="M336" s="58">
        <f t="shared" si="74"/>
        <v>0</v>
      </c>
      <c r="N336" s="124">
        <f t="shared" si="69"/>
        <v>0</v>
      </c>
      <c r="O336" s="120">
        <f t="shared" si="70"/>
        <v>0</v>
      </c>
      <c r="P336" s="42"/>
      <c r="Q336" s="141">
        <f t="shared" ref="Q336:Q399" si="75">M336+N336+O336</f>
        <v>0</v>
      </c>
      <c r="R336" s="120" t="b">
        <f t="shared" si="66"/>
        <v>0</v>
      </c>
      <c r="S336" s="142">
        <f t="shared" si="67"/>
        <v>0</v>
      </c>
      <c r="T336" s="120">
        <f t="shared" si="68"/>
        <v>0</v>
      </c>
      <c r="U336" s="120">
        <f t="shared" ref="U336:U399" si="76">IF(M336+N336&gt;0,Q336-T336,0)</f>
        <v>0</v>
      </c>
      <c r="W336" s="125">
        <f t="shared" si="71"/>
        <v>0</v>
      </c>
    </row>
    <row r="337" spans="2:23" x14ac:dyDescent="0.25">
      <c r="B337" s="47"/>
      <c r="C337" s="51">
        <v>329</v>
      </c>
      <c r="D337" s="51">
        <v>30</v>
      </c>
      <c r="E337" s="51"/>
      <c r="F337" s="53">
        <v>6.57</v>
      </c>
      <c r="G337" s="44">
        <f t="shared" si="72"/>
        <v>8.27</v>
      </c>
      <c r="K337" s="40">
        <v>35370</v>
      </c>
      <c r="L337" s="54" t="str">
        <f t="shared" si="73"/>
        <v>.</v>
      </c>
      <c r="M337" s="58">
        <f t="shared" si="74"/>
        <v>0</v>
      </c>
      <c r="N337" s="124">
        <f t="shared" si="69"/>
        <v>0</v>
      </c>
      <c r="O337" s="120">
        <f t="shared" si="70"/>
        <v>0</v>
      </c>
      <c r="P337" s="42"/>
      <c r="Q337" s="141">
        <f t="shared" si="75"/>
        <v>0</v>
      </c>
      <c r="R337" s="120" t="b">
        <f t="shared" si="66"/>
        <v>0</v>
      </c>
      <c r="S337" s="142">
        <f t="shared" si="67"/>
        <v>0</v>
      </c>
      <c r="T337" s="120">
        <f t="shared" si="68"/>
        <v>0</v>
      </c>
      <c r="U337" s="120">
        <f t="shared" si="76"/>
        <v>0</v>
      </c>
      <c r="W337" s="125">
        <f t="shared" si="71"/>
        <v>0</v>
      </c>
    </row>
    <row r="338" spans="2:23" x14ac:dyDescent="0.25">
      <c r="B338" s="47"/>
      <c r="C338" s="51">
        <v>330</v>
      </c>
      <c r="D338" s="51">
        <v>31</v>
      </c>
      <c r="E338" s="51"/>
      <c r="F338" s="53">
        <v>6.18</v>
      </c>
      <c r="G338" s="44">
        <f t="shared" si="72"/>
        <v>7.88</v>
      </c>
      <c r="I338" s="96">
        <f>SUM(G327:G338)/12</f>
        <v>8.8858333333333324</v>
      </c>
      <c r="K338" s="40">
        <v>35400</v>
      </c>
      <c r="L338" s="54" t="str">
        <f t="shared" si="73"/>
        <v>.</v>
      </c>
      <c r="M338" s="58">
        <f t="shared" si="74"/>
        <v>0</v>
      </c>
      <c r="N338" s="124">
        <f t="shared" si="69"/>
        <v>0</v>
      </c>
      <c r="O338" s="120">
        <f t="shared" si="70"/>
        <v>0</v>
      </c>
      <c r="P338" s="42"/>
      <c r="Q338" s="141">
        <f t="shared" si="75"/>
        <v>0</v>
      </c>
      <c r="R338" s="120" t="b">
        <f t="shared" si="66"/>
        <v>0</v>
      </c>
      <c r="S338" s="142">
        <f t="shared" si="67"/>
        <v>0</v>
      </c>
      <c r="T338" s="120">
        <f t="shared" si="68"/>
        <v>0</v>
      </c>
      <c r="U338" s="120">
        <f t="shared" si="76"/>
        <v>0</v>
      </c>
      <c r="W338" s="125">
        <f t="shared" si="71"/>
        <v>0</v>
      </c>
    </row>
    <row r="339" spans="2:23" x14ac:dyDescent="0.25">
      <c r="B339" s="47"/>
      <c r="C339" s="47">
        <v>331</v>
      </c>
      <c r="D339" s="51">
        <v>31</v>
      </c>
      <c r="E339" s="51"/>
      <c r="F339" s="53">
        <v>6</v>
      </c>
      <c r="G339" s="44">
        <f t="shared" si="72"/>
        <v>7.7</v>
      </c>
      <c r="H339" s="39">
        <f>H327+1</f>
        <v>1997</v>
      </c>
      <c r="K339" s="40">
        <v>35431</v>
      </c>
      <c r="L339" s="54" t="str">
        <f t="shared" si="73"/>
        <v>.</v>
      </c>
      <c r="M339" s="58">
        <f t="shared" si="74"/>
        <v>0</v>
      </c>
      <c r="N339" s="124">
        <f t="shared" si="69"/>
        <v>0</v>
      </c>
      <c r="O339" s="120">
        <f t="shared" si="70"/>
        <v>0</v>
      </c>
      <c r="P339" s="42"/>
      <c r="Q339" s="141">
        <f t="shared" si="75"/>
        <v>0</v>
      </c>
      <c r="R339" s="120" t="b">
        <f t="shared" si="66"/>
        <v>0</v>
      </c>
      <c r="S339" s="142">
        <f t="shared" si="67"/>
        <v>0</v>
      </c>
      <c r="T339" s="120">
        <f t="shared" si="68"/>
        <v>0</v>
      </c>
      <c r="U339" s="120">
        <f t="shared" si="76"/>
        <v>0</v>
      </c>
      <c r="W339" s="125">
        <f t="shared" si="71"/>
        <v>0</v>
      </c>
    </row>
    <row r="340" spans="2:23" x14ac:dyDescent="0.25">
      <c r="B340" s="47"/>
      <c r="C340" s="51">
        <v>332</v>
      </c>
      <c r="D340" s="51">
        <v>28.25</v>
      </c>
      <c r="E340" s="51"/>
      <c r="F340" s="53">
        <v>6</v>
      </c>
      <c r="G340" s="44">
        <f t="shared" si="72"/>
        <v>7.7</v>
      </c>
      <c r="K340" s="40">
        <v>35462</v>
      </c>
      <c r="L340" s="54" t="str">
        <f t="shared" si="73"/>
        <v>.</v>
      </c>
      <c r="M340" s="58">
        <f t="shared" si="74"/>
        <v>0</v>
      </c>
      <c r="N340" s="124">
        <f t="shared" si="69"/>
        <v>0</v>
      </c>
      <c r="O340" s="120">
        <f t="shared" si="70"/>
        <v>0</v>
      </c>
      <c r="P340" s="42"/>
      <c r="Q340" s="141">
        <f t="shared" si="75"/>
        <v>0</v>
      </c>
      <c r="R340" s="120" t="b">
        <f t="shared" si="66"/>
        <v>0</v>
      </c>
      <c r="S340" s="142">
        <f t="shared" si="67"/>
        <v>0</v>
      </c>
      <c r="T340" s="120">
        <f t="shared" si="68"/>
        <v>0</v>
      </c>
      <c r="U340" s="120">
        <f t="shared" si="76"/>
        <v>0</v>
      </c>
      <c r="W340" s="125">
        <f t="shared" si="71"/>
        <v>0</v>
      </c>
    </row>
    <row r="341" spans="2:23" x14ac:dyDescent="0.25">
      <c r="B341" s="47"/>
      <c r="C341" s="51">
        <v>333</v>
      </c>
      <c r="D341" s="51">
        <v>31</v>
      </c>
      <c r="E341" s="51"/>
      <c r="F341" s="53">
        <v>6</v>
      </c>
      <c r="G341" s="44">
        <f t="shared" si="72"/>
        <v>7.7</v>
      </c>
      <c r="K341" s="40">
        <v>35490</v>
      </c>
      <c r="L341" s="54" t="str">
        <f t="shared" si="73"/>
        <v>.</v>
      </c>
      <c r="M341" s="58">
        <f t="shared" si="74"/>
        <v>0</v>
      </c>
      <c r="N341" s="124">
        <f t="shared" si="69"/>
        <v>0</v>
      </c>
      <c r="O341" s="120">
        <f t="shared" si="70"/>
        <v>0</v>
      </c>
      <c r="P341" s="42"/>
      <c r="Q341" s="141">
        <f t="shared" si="75"/>
        <v>0</v>
      </c>
      <c r="R341" s="120" t="b">
        <f t="shared" ref="R341:R404" si="77">IF(M341+N341&gt;0,$F$3)</f>
        <v>0</v>
      </c>
      <c r="S341" s="142">
        <f t="shared" ref="S341:S404" si="78">IF(M341+N341&gt;0,O341,0)</f>
        <v>0</v>
      </c>
      <c r="T341" s="120">
        <f t="shared" ref="T341:T404" si="79">IF(M341+N341&gt;0,R341+S341,0)</f>
        <v>0</v>
      </c>
      <c r="U341" s="120">
        <f t="shared" si="76"/>
        <v>0</v>
      </c>
      <c r="W341" s="125">
        <f t="shared" si="71"/>
        <v>0</v>
      </c>
    </row>
    <row r="342" spans="2:23" x14ac:dyDescent="0.25">
      <c r="B342" s="47"/>
      <c r="C342" s="47">
        <v>334</v>
      </c>
      <c r="D342" s="51">
        <v>30</v>
      </c>
      <c r="E342" s="51"/>
      <c r="F342" s="53">
        <v>6</v>
      </c>
      <c r="G342" s="44">
        <f t="shared" si="72"/>
        <v>7.7</v>
      </c>
      <c r="K342" s="40">
        <v>35521</v>
      </c>
      <c r="L342" s="54" t="str">
        <f t="shared" si="73"/>
        <v>.</v>
      </c>
      <c r="M342" s="58">
        <f t="shared" si="74"/>
        <v>0</v>
      </c>
      <c r="N342" s="124">
        <f t="shared" si="69"/>
        <v>0</v>
      </c>
      <c r="O342" s="120">
        <f t="shared" si="70"/>
        <v>0</v>
      </c>
      <c r="P342" s="42"/>
      <c r="Q342" s="141">
        <f t="shared" si="75"/>
        <v>0</v>
      </c>
      <c r="R342" s="120" t="b">
        <f t="shared" si="77"/>
        <v>0</v>
      </c>
      <c r="S342" s="142">
        <f t="shared" si="78"/>
        <v>0</v>
      </c>
      <c r="T342" s="120">
        <f t="shared" si="79"/>
        <v>0</v>
      </c>
      <c r="U342" s="120">
        <f t="shared" si="76"/>
        <v>0</v>
      </c>
      <c r="W342" s="125">
        <f t="shared" si="71"/>
        <v>0</v>
      </c>
    </row>
    <row r="343" spans="2:23" x14ac:dyDescent="0.25">
      <c r="B343" s="47"/>
      <c r="C343" s="51">
        <v>335</v>
      </c>
      <c r="D343" s="51">
        <v>31</v>
      </c>
      <c r="E343" s="51"/>
      <c r="F343" s="53">
        <v>5.86</v>
      </c>
      <c r="G343" s="44">
        <f t="shared" si="72"/>
        <v>7.5600000000000005</v>
      </c>
      <c r="K343" s="40">
        <v>35551</v>
      </c>
      <c r="L343" s="54" t="str">
        <f t="shared" si="73"/>
        <v>.</v>
      </c>
      <c r="M343" s="58">
        <f t="shared" si="74"/>
        <v>0</v>
      </c>
      <c r="N343" s="124">
        <f t="shared" si="69"/>
        <v>0</v>
      </c>
      <c r="O343" s="120">
        <f t="shared" si="70"/>
        <v>0</v>
      </c>
      <c r="P343" s="42"/>
      <c r="Q343" s="141">
        <f t="shared" si="75"/>
        <v>0</v>
      </c>
      <c r="R343" s="120" t="b">
        <f t="shared" si="77"/>
        <v>0</v>
      </c>
      <c r="S343" s="142">
        <f t="shared" si="78"/>
        <v>0</v>
      </c>
      <c r="T343" s="120">
        <f t="shared" si="79"/>
        <v>0</v>
      </c>
      <c r="U343" s="120">
        <f t="shared" si="76"/>
        <v>0</v>
      </c>
      <c r="W343" s="125">
        <f t="shared" si="71"/>
        <v>0</v>
      </c>
    </row>
    <row r="344" spans="2:23" x14ac:dyDescent="0.25">
      <c r="B344" s="47"/>
      <c r="C344" s="51">
        <v>336</v>
      </c>
      <c r="D344" s="51">
        <v>30</v>
      </c>
      <c r="E344" s="51"/>
      <c r="F344" s="53">
        <v>5.5</v>
      </c>
      <c r="G344" s="44">
        <f t="shared" si="72"/>
        <v>7.2</v>
      </c>
      <c r="K344" s="40">
        <v>35582</v>
      </c>
      <c r="L344" s="54" t="str">
        <f t="shared" si="73"/>
        <v>.</v>
      </c>
      <c r="M344" s="58">
        <f t="shared" si="74"/>
        <v>0</v>
      </c>
      <c r="N344" s="124">
        <f t="shared" si="69"/>
        <v>0</v>
      </c>
      <c r="O344" s="120">
        <f t="shared" si="70"/>
        <v>0</v>
      </c>
      <c r="P344" s="115">
        <f>SUM(O333:O344)</f>
        <v>0</v>
      </c>
      <c r="Q344" s="141">
        <f t="shared" si="75"/>
        <v>0</v>
      </c>
      <c r="R344" s="120" t="b">
        <f t="shared" si="77"/>
        <v>0</v>
      </c>
      <c r="S344" s="142">
        <f t="shared" si="78"/>
        <v>0</v>
      </c>
      <c r="T344" s="120">
        <f t="shared" si="79"/>
        <v>0</v>
      </c>
      <c r="U344" s="120">
        <f t="shared" si="76"/>
        <v>0</v>
      </c>
      <c r="W344" s="125">
        <f t="shared" si="71"/>
        <v>0</v>
      </c>
    </row>
    <row r="345" spans="2:23" x14ac:dyDescent="0.25">
      <c r="B345" s="47">
        <f>B333+1</f>
        <v>29</v>
      </c>
      <c r="C345" s="47">
        <v>337</v>
      </c>
      <c r="D345" s="51">
        <v>31</v>
      </c>
      <c r="E345" s="51"/>
      <c r="F345" s="53">
        <v>5.46</v>
      </c>
      <c r="G345" s="44">
        <f t="shared" si="72"/>
        <v>7.16</v>
      </c>
      <c r="K345" s="40">
        <v>35612</v>
      </c>
      <c r="L345" s="54" t="str">
        <f t="shared" si="73"/>
        <v>.</v>
      </c>
      <c r="M345" s="58">
        <f t="shared" si="74"/>
        <v>0</v>
      </c>
      <c r="N345" s="124">
        <f t="shared" si="69"/>
        <v>0</v>
      </c>
      <c r="O345" s="120">
        <f t="shared" si="70"/>
        <v>0</v>
      </c>
      <c r="P345" s="42"/>
      <c r="Q345" s="141">
        <f t="shared" si="75"/>
        <v>0</v>
      </c>
      <c r="R345" s="120" t="b">
        <f t="shared" si="77"/>
        <v>0</v>
      </c>
      <c r="S345" s="142">
        <f t="shared" si="78"/>
        <v>0</v>
      </c>
      <c r="T345" s="120">
        <f t="shared" si="79"/>
        <v>0</v>
      </c>
      <c r="U345" s="120">
        <f t="shared" si="76"/>
        <v>0</v>
      </c>
      <c r="W345" s="125">
        <f t="shared" si="71"/>
        <v>0</v>
      </c>
    </row>
    <row r="346" spans="2:23" x14ac:dyDescent="0.25">
      <c r="B346" s="47"/>
      <c r="C346" s="51">
        <v>338</v>
      </c>
      <c r="D346" s="51">
        <v>31</v>
      </c>
      <c r="E346" s="51"/>
      <c r="F346" s="53">
        <v>5</v>
      </c>
      <c r="G346" s="44">
        <f t="shared" si="72"/>
        <v>6.7</v>
      </c>
      <c r="K346" s="40">
        <v>35643</v>
      </c>
      <c r="L346" s="54" t="str">
        <f t="shared" si="73"/>
        <v>.</v>
      </c>
      <c r="M346" s="58">
        <f t="shared" si="74"/>
        <v>0</v>
      </c>
      <c r="N346" s="124">
        <f t="shared" si="69"/>
        <v>0</v>
      </c>
      <c r="O346" s="120">
        <f t="shared" si="70"/>
        <v>0</v>
      </c>
      <c r="P346" s="42"/>
      <c r="Q346" s="141">
        <f t="shared" si="75"/>
        <v>0</v>
      </c>
      <c r="R346" s="120" t="b">
        <f t="shared" si="77"/>
        <v>0</v>
      </c>
      <c r="S346" s="142">
        <f t="shared" si="78"/>
        <v>0</v>
      </c>
      <c r="T346" s="120">
        <f t="shared" si="79"/>
        <v>0</v>
      </c>
      <c r="U346" s="120">
        <f t="shared" si="76"/>
        <v>0</v>
      </c>
      <c r="W346" s="125">
        <f t="shared" si="71"/>
        <v>0</v>
      </c>
    </row>
    <row r="347" spans="2:23" x14ac:dyDescent="0.25">
      <c r="B347" s="47"/>
      <c r="C347" s="51">
        <v>339</v>
      </c>
      <c r="D347" s="51">
        <v>30</v>
      </c>
      <c r="E347" s="51"/>
      <c r="F347" s="53">
        <v>5</v>
      </c>
      <c r="G347" s="44">
        <f t="shared" si="72"/>
        <v>6.7</v>
      </c>
      <c r="K347" s="40">
        <v>35674</v>
      </c>
      <c r="L347" s="54" t="str">
        <f t="shared" si="73"/>
        <v>.</v>
      </c>
      <c r="M347" s="58">
        <f t="shared" si="74"/>
        <v>0</v>
      </c>
      <c r="N347" s="124">
        <f t="shared" si="69"/>
        <v>0</v>
      </c>
      <c r="O347" s="120">
        <f t="shared" si="70"/>
        <v>0</v>
      </c>
      <c r="P347" s="42"/>
      <c r="Q347" s="141">
        <f t="shared" si="75"/>
        <v>0</v>
      </c>
      <c r="R347" s="120" t="b">
        <f t="shared" si="77"/>
        <v>0</v>
      </c>
      <c r="S347" s="142">
        <f t="shared" si="78"/>
        <v>0</v>
      </c>
      <c r="T347" s="120">
        <f t="shared" si="79"/>
        <v>0</v>
      </c>
      <c r="U347" s="120">
        <f t="shared" si="76"/>
        <v>0</v>
      </c>
      <c r="W347" s="125">
        <f t="shared" si="71"/>
        <v>0</v>
      </c>
    </row>
    <row r="348" spans="2:23" x14ac:dyDescent="0.25">
      <c r="B348" s="47"/>
      <c r="C348" s="47">
        <v>340</v>
      </c>
      <c r="D348" s="51">
        <v>31</v>
      </c>
      <c r="E348" s="51"/>
      <c r="F348" s="53">
        <v>5</v>
      </c>
      <c r="G348" s="44">
        <f t="shared" si="72"/>
        <v>6.7</v>
      </c>
      <c r="K348" s="40">
        <v>35704</v>
      </c>
      <c r="L348" s="54" t="str">
        <f t="shared" si="73"/>
        <v>.</v>
      </c>
      <c r="M348" s="58">
        <f t="shared" si="74"/>
        <v>0</v>
      </c>
      <c r="N348" s="124">
        <f t="shared" si="69"/>
        <v>0</v>
      </c>
      <c r="O348" s="120">
        <f t="shared" si="70"/>
        <v>0</v>
      </c>
      <c r="P348" s="42"/>
      <c r="Q348" s="141">
        <f t="shared" si="75"/>
        <v>0</v>
      </c>
      <c r="R348" s="120" t="b">
        <f t="shared" si="77"/>
        <v>0</v>
      </c>
      <c r="S348" s="142">
        <f t="shared" si="78"/>
        <v>0</v>
      </c>
      <c r="T348" s="120">
        <f t="shared" si="79"/>
        <v>0</v>
      </c>
      <c r="U348" s="120">
        <f t="shared" si="76"/>
        <v>0</v>
      </c>
      <c r="W348" s="125">
        <f t="shared" si="71"/>
        <v>0</v>
      </c>
    </row>
    <row r="349" spans="2:23" x14ac:dyDescent="0.25">
      <c r="B349" s="47"/>
      <c r="C349" s="51">
        <v>341</v>
      </c>
      <c r="D349" s="51">
        <v>30</v>
      </c>
      <c r="E349" s="51"/>
      <c r="F349" s="53">
        <v>5</v>
      </c>
      <c r="G349" s="44">
        <f t="shared" si="72"/>
        <v>6.7</v>
      </c>
      <c r="K349" s="40">
        <v>35735</v>
      </c>
      <c r="L349" s="54" t="str">
        <f t="shared" si="73"/>
        <v>.</v>
      </c>
      <c r="M349" s="58">
        <f t="shared" si="74"/>
        <v>0</v>
      </c>
      <c r="N349" s="124">
        <f t="shared" si="69"/>
        <v>0</v>
      </c>
      <c r="O349" s="120">
        <f t="shared" si="70"/>
        <v>0</v>
      </c>
      <c r="P349" s="42"/>
      <c r="Q349" s="141">
        <f t="shared" si="75"/>
        <v>0</v>
      </c>
      <c r="R349" s="120" t="b">
        <f t="shared" si="77"/>
        <v>0</v>
      </c>
      <c r="S349" s="142">
        <f t="shared" si="78"/>
        <v>0</v>
      </c>
      <c r="T349" s="120">
        <f t="shared" si="79"/>
        <v>0</v>
      </c>
      <c r="U349" s="120">
        <f t="shared" si="76"/>
        <v>0</v>
      </c>
      <c r="W349" s="125">
        <f t="shared" si="71"/>
        <v>0</v>
      </c>
    </row>
    <row r="350" spans="2:23" x14ac:dyDescent="0.25">
      <c r="B350" s="47"/>
      <c r="C350" s="51">
        <v>342</v>
      </c>
      <c r="D350" s="51">
        <v>31</v>
      </c>
      <c r="E350" s="51"/>
      <c r="F350" s="53">
        <v>5</v>
      </c>
      <c r="G350" s="44">
        <f t="shared" si="72"/>
        <v>6.7</v>
      </c>
      <c r="I350" s="96">
        <f>SUM(G339:G350)/12</f>
        <v>7.1850000000000014</v>
      </c>
      <c r="K350" s="40">
        <v>35765</v>
      </c>
      <c r="L350" s="54" t="str">
        <f t="shared" si="73"/>
        <v>.</v>
      </c>
      <c r="M350" s="58">
        <f t="shared" si="74"/>
        <v>0</v>
      </c>
      <c r="N350" s="124">
        <f t="shared" si="69"/>
        <v>0</v>
      </c>
      <c r="O350" s="120">
        <f t="shared" si="70"/>
        <v>0</v>
      </c>
      <c r="P350" s="42"/>
      <c r="Q350" s="141">
        <f t="shared" si="75"/>
        <v>0</v>
      </c>
      <c r="R350" s="120" t="b">
        <f t="shared" si="77"/>
        <v>0</v>
      </c>
      <c r="S350" s="142">
        <f t="shared" si="78"/>
        <v>0</v>
      </c>
      <c r="T350" s="120">
        <f t="shared" si="79"/>
        <v>0</v>
      </c>
      <c r="U350" s="120">
        <f t="shared" si="76"/>
        <v>0</v>
      </c>
      <c r="W350" s="125">
        <f t="shared" si="71"/>
        <v>0</v>
      </c>
    </row>
    <row r="351" spans="2:23" x14ac:dyDescent="0.25">
      <c r="B351" s="47"/>
      <c r="C351" s="47">
        <v>343</v>
      </c>
      <c r="D351" s="51">
        <v>31</v>
      </c>
      <c r="E351" s="51"/>
      <c r="F351" s="53">
        <v>5</v>
      </c>
      <c r="G351" s="44">
        <f t="shared" si="72"/>
        <v>6.7</v>
      </c>
      <c r="H351" s="39">
        <f>H339+1</f>
        <v>1998</v>
      </c>
      <c r="I351" s="97"/>
      <c r="K351" s="40">
        <v>35796</v>
      </c>
      <c r="L351" s="54" t="str">
        <f t="shared" si="73"/>
        <v>.</v>
      </c>
      <c r="M351" s="58">
        <f t="shared" si="74"/>
        <v>0</v>
      </c>
      <c r="N351" s="124">
        <f t="shared" si="69"/>
        <v>0</v>
      </c>
      <c r="O351" s="120">
        <f t="shared" si="70"/>
        <v>0</v>
      </c>
      <c r="P351" s="42"/>
      <c r="Q351" s="141">
        <f t="shared" si="75"/>
        <v>0</v>
      </c>
      <c r="R351" s="120" t="b">
        <f t="shared" si="77"/>
        <v>0</v>
      </c>
      <c r="S351" s="142">
        <f t="shared" si="78"/>
        <v>0</v>
      </c>
      <c r="T351" s="120">
        <f t="shared" si="79"/>
        <v>0</v>
      </c>
      <c r="U351" s="120">
        <f t="shared" si="76"/>
        <v>0</v>
      </c>
      <c r="W351" s="125">
        <f t="shared" si="71"/>
        <v>0</v>
      </c>
    </row>
    <row r="352" spans="2:23" x14ac:dyDescent="0.25">
      <c r="B352" s="47"/>
      <c r="C352" s="51">
        <v>344</v>
      </c>
      <c r="D352" s="51">
        <v>28.25</v>
      </c>
      <c r="E352" s="51"/>
      <c r="F352" s="53">
        <v>5</v>
      </c>
      <c r="G352" s="44">
        <f t="shared" si="72"/>
        <v>6.7</v>
      </c>
      <c r="K352" s="40">
        <v>35827</v>
      </c>
      <c r="L352" s="54" t="str">
        <f t="shared" si="73"/>
        <v>.</v>
      </c>
      <c r="M352" s="58">
        <f t="shared" si="74"/>
        <v>0</v>
      </c>
      <c r="N352" s="124">
        <f t="shared" si="69"/>
        <v>0</v>
      </c>
      <c r="O352" s="120">
        <f t="shared" si="70"/>
        <v>0</v>
      </c>
      <c r="P352" s="42"/>
      <c r="Q352" s="141">
        <f t="shared" si="75"/>
        <v>0</v>
      </c>
      <c r="R352" s="120" t="b">
        <f t="shared" si="77"/>
        <v>0</v>
      </c>
      <c r="S352" s="142">
        <f t="shared" si="78"/>
        <v>0</v>
      </c>
      <c r="T352" s="120">
        <f t="shared" si="79"/>
        <v>0</v>
      </c>
      <c r="U352" s="120">
        <f t="shared" si="76"/>
        <v>0</v>
      </c>
      <c r="W352" s="125">
        <f t="shared" si="71"/>
        <v>0</v>
      </c>
    </row>
    <row r="353" spans="2:23" x14ac:dyDescent="0.25">
      <c r="B353" s="47"/>
      <c r="C353" s="51">
        <v>345</v>
      </c>
      <c r="D353" s="51">
        <v>31</v>
      </c>
      <c r="E353" s="51"/>
      <c r="F353" s="53">
        <v>5</v>
      </c>
      <c r="G353" s="44">
        <f t="shared" si="72"/>
        <v>6.7</v>
      </c>
      <c r="K353" s="40">
        <v>35855</v>
      </c>
      <c r="L353" s="54" t="str">
        <f t="shared" si="73"/>
        <v>.</v>
      </c>
      <c r="M353" s="58">
        <f t="shared" si="74"/>
        <v>0</v>
      </c>
      <c r="N353" s="124">
        <f t="shared" si="69"/>
        <v>0</v>
      </c>
      <c r="O353" s="120">
        <f t="shared" si="70"/>
        <v>0</v>
      </c>
      <c r="P353" s="42"/>
      <c r="Q353" s="141">
        <f t="shared" si="75"/>
        <v>0</v>
      </c>
      <c r="R353" s="120" t="b">
        <f t="shared" si="77"/>
        <v>0</v>
      </c>
      <c r="S353" s="142">
        <f t="shared" si="78"/>
        <v>0</v>
      </c>
      <c r="T353" s="120">
        <f t="shared" si="79"/>
        <v>0</v>
      </c>
      <c r="U353" s="120">
        <f t="shared" si="76"/>
        <v>0</v>
      </c>
      <c r="W353" s="125">
        <f t="shared" si="71"/>
        <v>0</v>
      </c>
    </row>
    <row r="354" spans="2:23" x14ac:dyDescent="0.25">
      <c r="B354" s="47"/>
      <c r="C354" s="47">
        <v>346</v>
      </c>
      <c r="D354" s="51">
        <v>30</v>
      </c>
      <c r="E354" s="51"/>
      <c r="F354" s="53">
        <v>5</v>
      </c>
      <c r="G354" s="44">
        <f t="shared" si="72"/>
        <v>6.7</v>
      </c>
      <c r="K354" s="40">
        <v>35886</v>
      </c>
      <c r="L354" s="54" t="str">
        <f t="shared" si="73"/>
        <v>.</v>
      </c>
      <c r="M354" s="58">
        <f t="shared" si="74"/>
        <v>0</v>
      </c>
      <c r="N354" s="124">
        <f t="shared" si="69"/>
        <v>0</v>
      </c>
      <c r="O354" s="120">
        <f t="shared" si="70"/>
        <v>0</v>
      </c>
      <c r="P354" s="42"/>
      <c r="Q354" s="141">
        <f t="shared" si="75"/>
        <v>0</v>
      </c>
      <c r="R354" s="120" t="b">
        <f t="shared" si="77"/>
        <v>0</v>
      </c>
      <c r="S354" s="142">
        <f t="shared" si="78"/>
        <v>0</v>
      </c>
      <c r="T354" s="120">
        <f t="shared" si="79"/>
        <v>0</v>
      </c>
      <c r="U354" s="120">
        <f t="shared" si="76"/>
        <v>0</v>
      </c>
      <c r="W354" s="125">
        <f t="shared" si="71"/>
        <v>0</v>
      </c>
    </row>
    <row r="355" spans="2:23" x14ac:dyDescent="0.25">
      <c r="B355" s="47"/>
      <c r="C355" s="51">
        <v>347</v>
      </c>
      <c r="D355" s="51">
        <v>31</v>
      </c>
      <c r="E355" s="51"/>
      <c r="F355" s="53">
        <v>5</v>
      </c>
      <c r="G355" s="44">
        <f t="shared" si="72"/>
        <v>6.7</v>
      </c>
      <c r="K355" s="40">
        <v>35916</v>
      </c>
      <c r="L355" s="54" t="str">
        <f t="shared" si="73"/>
        <v>.</v>
      </c>
      <c r="M355" s="58">
        <f t="shared" si="74"/>
        <v>0</v>
      </c>
      <c r="N355" s="124">
        <f t="shared" si="69"/>
        <v>0</v>
      </c>
      <c r="O355" s="120">
        <f t="shared" si="70"/>
        <v>0</v>
      </c>
      <c r="P355" s="42"/>
      <c r="Q355" s="141">
        <f t="shared" si="75"/>
        <v>0</v>
      </c>
      <c r="R355" s="120" t="b">
        <f t="shared" si="77"/>
        <v>0</v>
      </c>
      <c r="S355" s="142">
        <f t="shared" si="78"/>
        <v>0</v>
      </c>
      <c r="T355" s="120">
        <f t="shared" si="79"/>
        <v>0</v>
      </c>
      <c r="U355" s="120">
        <f t="shared" si="76"/>
        <v>0</v>
      </c>
      <c r="W355" s="125">
        <f t="shared" si="71"/>
        <v>0</v>
      </c>
    </row>
    <row r="356" spans="2:23" x14ac:dyDescent="0.25">
      <c r="B356" s="47"/>
      <c r="C356" s="51">
        <v>348</v>
      </c>
      <c r="D356" s="51">
        <v>30</v>
      </c>
      <c r="E356" s="51"/>
      <c r="F356" s="53">
        <v>5</v>
      </c>
      <c r="G356" s="44">
        <f t="shared" si="72"/>
        <v>6.7</v>
      </c>
      <c r="K356" s="40">
        <v>35947</v>
      </c>
      <c r="L356" s="54" t="str">
        <f t="shared" si="73"/>
        <v>.</v>
      </c>
      <c r="M356" s="58">
        <f t="shared" si="74"/>
        <v>0</v>
      </c>
      <c r="N356" s="124">
        <f t="shared" si="69"/>
        <v>0</v>
      </c>
      <c r="O356" s="120">
        <f t="shared" si="70"/>
        <v>0</v>
      </c>
      <c r="P356" s="115">
        <f>SUM(O345:O356)</f>
        <v>0</v>
      </c>
      <c r="Q356" s="141">
        <f t="shared" si="75"/>
        <v>0</v>
      </c>
      <c r="R356" s="120" t="b">
        <f t="shared" si="77"/>
        <v>0</v>
      </c>
      <c r="S356" s="142">
        <f t="shared" si="78"/>
        <v>0</v>
      </c>
      <c r="T356" s="120">
        <f t="shared" si="79"/>
        <v>0</v>
      </c>
      <c r="U356" s="120">
        <f t="shared" si="76"/>
        <v>0</v>
      </c>
      <c r="W356" s="125">
        <f t="shared" si="71"/>
        <v>0</v>
      </c>
    </row>
    <row r="357" spans="2:23" x14ac:dyDescent="0.25">
      <c r="B357" s="47">
        <f>B345+1</f>
        <v>30</v>
      </c>
      <c r="C357" s="47">
        <v>349</v>
      </c>
      <c r="D357" s="51">
        <v>31</v>
      </c>
      <c r="E357" s="51"/>
      <c r="F357" s="53">
        <v>5</v>
      </c>
      <c r="G357" s="44">
        <f t="shared" si="72"/>
        <v>6.7</v>
      </c>
      <c r="K357" s="40">
        <v>35977</v>
      </c>
      <c r="L357" s="54" t="str">
        <f t="shared" si="73"/>
        <v>.</v>
      </c>
      <c r="M357" s="58">
        <f t="shared" si="74"/>
        <v>0</v>
      </c>
      <c r="N357" s="124">
        <f t="shared" ref="N357:N420" si="80">IF(U356&gt;0,U356,0)</f>
        <v>0</v>
      </c>
      <c r="O357" s="120">
        <f t="shared" ref="O357:O420" si="81">IF(M357+N357&gt;0,(M357+N357)*G357/100/365*D357,0)</f>
        <v>0</v>
      </c>
      <c r="P357" s="42"/>
      <c r="Q357" s="141">
        <f t="shared" si="75"/>
        <v>0</v>
      </c>
      <c r="R357" s="120" t="b">
        <f t="shared" si="77"/>
        <v>0</v>
      </c>
      <c r="S357" s="142">
        <f t="shared" si="78"/>
        <v>0</v>
      </c>
      <c r="T357" s="120">
        <f t="shared" si="79"/>
        <v>0</v>
      </c>
      <c r="U357" s="120">
        <f t="shared" si="76"/>
        <v>0</v>
      </c>
      <c r="W357" s="125">
        <f t="shared" si="71"/>
        <v>0</v>
      </c>
    </row>
    <row r="358" spans="2:23" x14ac:dyDescent="0.25">
      <c r="B358" s="47"/>
      <c r="C358" s="51">
        <v>350</v>
      </c>
      <c r="D358" s="51">
        <v>31</v>
      </c>
      <c r="E358" s="51"/>
      <c r="F358" s="53">
        <v>5</v>
      </c>
      <c r="G358" s="44">
        <f t="shared" si="72"/>
        <v>6.7</v>
      </c>
      <c r="K358" s="40">
        <v>36008</v>
      </c>
      <c r="L358" s="54" t="str">
        <f t="shared" si="73"/>
        <v>.</v>
      </c>
      <c r="M358" s="58">
        <f t="shared" si="74"/>
        <v>0</v>
      </c>
      <c r="N358" s="124">
        <f t="shared" si="80"/>
        <v>0</v>
      </c>
      <c r="O358" s="120">
        <f t="shared" si="81"/>
        <v>0</v>
      </c>
      <c r="P358" s="42"/>
      <c r="Q358" s="141">
        <f t="shared" si="75"/>
        <v>0</v>
      </c>
      <c r="R358" s="120" t="b">
        <f t="shared" si="77"/>
        <v>0</v>
      </c>
      <c r="S358" s="142">
        <f t="shared" si="78"/>
        <v>0</v>
      </c>
      <c r="T358" s="120">
        <f t="shared" si="79"/>
        <v>0</v>
      </c>
      <c r="U358" s="120">
        <f t="shared" si="76"/>
        <v>0</v>
      </c>
      <c r="W358" s="125">
        <f t="shared" si="71"/>
        <v>0</v>
      </c>
    </row>
    <row r="359" spans="2:23" x14ac:dyDescent="0.25">
      <c r="B359" s="47"/>
      <c r="C359" s="51">
        <v>351</v>
      </c>
      <c r="D359" s="51">
        <v>30</v>
      </c>
      <c r="E359" s="51"/>
      <c r="F359" s="53">
        <v>5</v>
      </c>
      <c r="G359" s="44">
        <f t="shared" si="72"/>
        <v>6.7</v>
      </c>
      <c r="K359" s="40">
        <v>36039</v>
      </c>
      <c r="L359" s="54" t="str">
        <f t="shared" si="73"/>
        <v>.</v>
      </c>
      <c r="M359" s="58">
        <f t="shared" si="74"/>
        <v>0</v>
      </c>
      <c r="N359" s="124">
        <f t="shared" si="80"/>
        <v>0</v>
      </c>
      <c r="O359" s="120">
        <f t="shared" si="81"/>
        <v>0</v>
      </c>
      <c r="P359" s="42"/>
      <c r="Q359" s="141">
        <f t="shared" si="75"/>
        <v>0</v>
      </c>
      <c r="R359" s="120" t="b">
        <f t="shared" si="77"/>
        <v>0</v>
      </c>
      <c r="S359" s="142">
        <f t="shared" si="78"/>
        <v>0</v>
      </c>
      <c r="T359" s="120">
        <f t="shared" si="79"/>
        <v>0</v>
      </c>
      <c r="U359" s="120">
        <f t="shared" si="76"/>
        <v>0</v>
      </c>
      <c r="W359" s="125">
        <f t="shared" si="71"/>
        <v>0</v>
      </c>
    </row>
    <row r="360" spans="2:23" x14ac:dyDescent="0.25">
      <c r="B360" s="47"/>
      <c r="C360" s="47">
        <v>352</v>
      </c>
      <c r="D360" s="51">
        <v>31</v>
      </c>
      <c r="E360" s="51"/>
      <c r="F360" s="53">
        <v>5</v>
      </c>
      <c r="G360" s="44">
        <f t="shared" si="72"/>
        <v>6.7</v>
      </c>
      <c r="K360" s="40">
        <v>36069</v>
      </c>
      <c r="L360" s="54" t="str">
        <f t="shared" si="73"/>
        <v>.</v>
      </c>
      <c r="M360" s="58">
        <f t="shared" si="74"/>
        <v>0</v>
      </c>
      <c r="N360" s="124">
        <f t="shared" si="80"/>
        <v>0</v>
      </c>
      <c r="O360" s="120">
        <f t="shared" si="81"/>
        <v>0</v>
      </c>
      <c r="P360" s="42"/>
      <c r="Q360" s="141">
        <f t="shared" si="75"/>
        <v>0</v>
      </c>
      <c r="R360" s="120" t="b">
        <f t="shared" si="77"/>
        <v>0</v>
      </c>
      <c r="S360" s="142">
        <f t="shared" si="78"/>
        <v>0</v>
      </c>
      <c r="T360" s="120">
        <f t="shared" si="79"/>
        <v>0</v>
      </c>
      <c r="U360" s="120">
        <f t="shared" si="76"/>
        <v>0</v>
      </c>
      <c r="W360" s="125">
        <f t="shared" si="71"/>
        <v>0</v>
      </c>
    </row>
    <row r="361" spans="2:23" x14ac:dyDescent="0.25">
      <c r="B361" s="47"/>
      <c r="C361" s="51">
        <v>353</v>
      </c>
      <c r="D361" s="51">
        <v>30</v>
      </c>
      <c r="E361" s="51"/>
      <c r="F361" s="53">
        <v>5</v>
      </c>
      <c r="G361" s="44">
        <f t="shared" si="72"/>
        <v>6.7</v>
      </c>
      <c r="K361" s="40">
        <v>36100</v>
      </c>
      <c r="L361" s="54" t="str">
        <f t="shared" si="73"/>
        <v>.</v>
      </c>
      <c r="M361" s="58">
        <f t="shared" si="74"/>
        <v>0</v>
      </c>
      <c r="N361" s="124">
        <f t="shared" si="80"/>
        <v>0</v>
      </c>
      <c r="O361" s="120">
        <f t="shared" si="81"/>
        <v>0</v>
      </c>
      <c r="P361" s="42"/>
      <c r="Q361" s="141">
        <f t="shared" si="75"/>
        <v>0</v>
      </c>
      <c r="R361" s="120" t="b">
        <f t="shared" si="77"/>
        <v>0</v>
      </c>
      <c r="S361" s="142">
        <f t="shared" si="78"/>
        <v>0</v>
      </c>
      <c r="T361" s="120">
        <f t="shared" si="79"/>
        <v>0</v>
      </c>
      <c r="U361" s="120">
        <f t="shared" si="76"/>
        <v>0</v>
      </c>
      <c r="W361" s="125">
        <f t="shared" si="71"/>
        <v>0</v>
      </c>
    </row>
    <row r="362" spans="2:23" x14ac:dyDescent="0.25">
      <c r="B362" s="47"/>
      <c r="C362" s="51">
        <v>354</v>
      </c>
      <c r="D362" s="51">
        <v>31</v>
      </c>
      <c r="E362" s="51"/>
      <c r="F362" s="53">
        <v>4.76</v>
      </c>
      <c r="G362" s="44">
        <f t="shared" si="72"/>
        <v>6.46</v>
      </c>
      <c r="I362" s="96">
        <f>SUM(G351:G362)/12</f>
        <v>6.6800000000000006</v>
      </c>
      <c r="K362" s="40">
        <v>36130</v>
      </c>
      <c r="L362" s="54" t="str">
        <f t="shared" si="73"/>
        <v>.</v>
      </c>
      <c r="M362" s="58">
        <f t="shared" si="74"/>
        <v>0</v>
      </c>
      <c r="N362" s="124">
        <f t="shared" si="80"/>
        <v>0</v>
      </c>
      <c r="O362" s="120">
        <f t="shared" si="81"/>
        <v>0</v>
      </c>
      <c r="P362" s="42"/>
      <c r="Q362" s="141">
        <f t="shared" si="75"/>
        <v>0</v>
      </c>
      <c r="R362" s="120" t="b">
        <f t="shared" si="77"/>
        <v>0</v>
      </c>
      <c r="S362" s="142">
        <f t="shared" si="78"/>
        <v>0</v>
      </c>
      <c r="T362" s="120">
        <f t="shared" si="79"/>
        <v>0</v>
      </c>
      <c r="U362" s="120">
        <f t="shared" si="76"/>
        <v>0</v>
      </c>
      <c r="W362" s="125">
        <f t="shared" si="71"/>
        <v>0</v>
      </c>
    </row>
    <row r="363" spans="2:23" x14ac:dyDescent="0.25">
      <c r="B363" s="47"/>
      <c r="C363" s="47">
        <v>355</v>
      </c>
      <c r="D363" s="51">
        <v>31</v>
      </c>
      <c r="E363" s="51"/>
      <c r="F363" s="53">
        <v>4.75</v>
      </c>
      <c r="G363" s="44">
        <f t="shared" si="72"/>
        <v>6.45</v>
      </c>
      <c r="H363" s="39">
        <f>H351+1</f>
        <v>1999</v>
      </c>
      <c r="K363" s="40">
        <v>36161</v>
      </c>
      <c r="L363" s="54" t="str">
        <f t="shared" si="73"/>
        <v>.</v>
      </c>
      <c r="M363" s="58">
        <f t="shared" si="74"/>
        <v>0</v>
      </c>
      <c r="N363" s="124">
        <f t="shared" si="80"/>
        <v>0</v>
      </c>
      <c r="O363" s="120">
        <f t="shared" si="81"/>
        <v>0</v>
      </c>
      <c r="P363" s="42"/>
      <c r="Q363" s="141">
        <f t="shared" si="75"/>
        <v>0</v>
      </c>
      <c r="R363" s="120" t="b">
        <f t="shared" si="77"/>
        <v>0</v>
      </c>
      <c r="S363" s="142">
        <f t="shared" si="78"/>
        <v>0</v>
      </c>
      <c r="T363" s="120">
        <f t="shared" si="79"/>
        <v>0</v>
      </c>
      <c r="U363" s="120">
        <f t="shared" si="76"/>
        <v>0</v>
      </c>
      <c r="W363" s="125">
        <f t="shared" si="71"/>
        <v>0</v>
      </c>
    </row>
    <row r="364" spans="2:23" x14ac:dyDescent="0.25">
      <c r="B364" s="47"/>
      <c r="C364" s="51">
        <v>356</v>
      </c>
      <c r="D364" s="51">
        <v>28.25</v>
      </c>
      <c r="E364" s="51"/>
      <c r="F364" s="53">
        <v>4.75</v>
      </c>
      <c r="G364" s="44">
        <f t="shared" si="72"/>
        <v>6.45</v>
      </c>
      <c r="K364" s="40">
        <v>36192</v>
      </c>
      <c r="L364" s="54" t="str">
        <f t="shared" si="73"/>
        <v>.</v>
      </c>
      <c r="M364" s="58">
        <f t="shared" si="74"/>
        <v>0</v>
      </c>
      <c r="N364" s="124">
        <f t="shared" si="80"/>
        <v>0</v>
      </c>
      <c r="O364" s="120">
        <f t="shared" si="81"/>
        <v>0</v>
      </c>
      <c r="P364" s="42"/>
      <c r="Q364" s="141">
        <f t="shared" si="75"/>
        <v>0</v>
      </c>
      <c r="R364" s="120" t="b">
        <f t="shared" si="77"/>
        <v>0</v>
      </c>
      <c r="S364" s="142">
        <f t="shared" si="78"/>
        <v>0</v>
      </c>
      <c r="T364" s="120">
        <f t="shared" si="79"/>
        <v>0</v>
      </c>
      <c r="U364" s="120">
        <f t="shared" si="76"/>
        <v>0</v>
      </c>
      <c r="W364" s="125">
        <f t="shared" si="71"/>
        <v>0</v>
      </c>
    </row>
    <row r="365" spans="2:23" x14ac:dyDescent="0.25">
      <c r="B365" s="47"/>
      <c r="C365" s="51">
        <v>357</v>
      </c>
      <c r="D365" s="51">
        <v>31</v>
      </c>
      <c r="E365" s="51"/>
      <c r="F365" s="53">
        <v>4.75</v>
      </c>
      <c r="G365" s="44">
        <f t="shared" si="72"/>
        <v>6.45</v>
      </c>
      <c r="K365" s="40">
        <v>36220</v>
      </c>
      <c r="L365" s="54" t="str">
        <f t="shared" si="73"/>
        <v>.</v>
      </c>
      <c r="M365" s="58">
        <f t="shared" si="74"/>
        <v>0</v>
      </c>
      <c r="N365" s="124">
        <f t="shared" si="80"/>
        <v>0</v>
      </c>
      <c r="O365" s="120">
        <f t="shared" si="81"/>
        <v>0</v>
      </c>
      <c r="P365" s="42"/>
      <c r="Q365" s="141">
        <f t="shared" si="75"/>
        <v>0</v>
      </c>
      <c r="R365" s="120" t="b">
        <f t="shared" si="77"/>
        <v>0</v>
      </c>
      <c r="S365" s="142">
        <f t="shared" si="78"/>
        <v>0</v>
      </c>
      <c r="T365" s="120">
        <f t="shared" si="79"/>
        <v>0</v>
      </c>
      <c r="U365" s="120">
        <f t="shared" si="76"/>
        <v>0</v>
      </c>
      <c r="W365" s="125">
        <f t="shared" si="71"/>
        <v>0</v>
      </c>
    </row>
    <row r="366" spans="2:23" x14ac:dyDescent="0.25">
      <c r="B366" s="47"/>
      <c r="C366" s="47">
        <v>358</v>
      </c>
      <c r="D366" s="51">
        <v>30</v>
      </c>
      <c r="E366" s="51"/>
      <c r="F366" s="53">
        <v>4.75</v>
      </c>
      <c r="G366" s="44">
        <f t="shared" si="72"/>
        <v>6.45</v>
      </c>
      <c r="K366" s="40">
        <v>36251</v>
      </c>
      <c r="L366" s="54" t="str">
        <f t="shared" si="73"/>
        <v>.</v>
      </c>
      <c r="M366" s="58">
        <f t="shared" si="74"/>
        <v>0</v>
      </c>
      <c r="N366" s="124">
        <f t="shared" si="80"/>
        <v>0</v>
      </c>
      <c r="O366" s="120">
        <f t="shared" si="81"/>
        <v>0</v>
      </c>
      <c r="P366" s="42"/>
      <c r="Q366" s="141">
        <f t="shared" si="75"/>
        <v>0</v>
      </c>
      <c r="R366" s="120" t="b">
        <f t="shared" si="77"/>
        <v>0</v>
      </c>
      <c r="S366" s="142">
        <f t="shared" si="78"/>
        <v>0</v>
      </c>
      <c r="T366" s="120">
        <f t="shared" si="79"/>
        <v>0</v>
      </c>
      <c r="U366" s="120">
        <f t="shared" si="76"/>
        <v>0</v>
      </c>
      <c r="W366" s="125">
        <f t="shared" si="71"/>
        <v>0</v>
      </c>
    </row>
    <row r="367" spans="2:23" x14ac:dyDescent="0.25">
      <c r="B367" s="47"/>
      <c r="C367" s="51">
        <v>359</v>
      </c>
      <c r="D367" s="51">
        <v>31</v>
      </c>
      <c r="E367" s="51"/>
      <c r="F367" s="53">
        <v>4.75</v>
      </c>
      <c r="G367" s="44">
        <f t="shared" si="72"/>
        <v>6.45</v>
      </c>
      <c r="K367" s="40">
        <v>36281</v>
      </c>
      <c r="L367" s="54" t="str">
        <f t="shared" si="73"/>
        <v>.</v>
      </c>
      <c r="M367" s="58">
        <f t="shared" si="74"/>
        <v>0</v>
      </c>
      <c r="N367" s="124">
        <f t="shared" si="80"/>
        <v>0</v>
      </c>
      <c r="O367" s="120">
        <f t="shared" si="81"/>
        <v>0</v>
      </c>
      <c r="P367" s="42"/>
      <c r="Q367" s="141">
        <f t="shared" si="75"/>
        <v>0</v>
      </c>
      <c r="R367" s="120" t="b">
        <f t="shared" si="77"/>
        <v>0</v>
      </c>
      <c r="S367" s="142">
        <f t="shared" si="78"/>
        <v>0</v>
      </c>
      <c r="T367" s="120">
        <f t="shared" si="79"/>
        <v>0</v>
      </c>
      <c r="U367" s="120">
        <f t="shared" si="76"/>
        <v>0</v>
      </c>
      <c r="W367" s="125">
        <f t="shared" si="71"/>
        <v>0</v>
      </c>
    </row>
    <row r="368" spans="2:23" x14ac:dyDescent="0.25">
      <c r="B368" s="47"/>
      <c r="C368" s="51">
        <v>360</v>
      </c>
      <c r="D368" s="51">
        <v>30</v>
      </c>
      <c r="E368" s="51"/>
      <c r="F368" s="53">
        <v>4.75</v>
      </c>
      <c r="G368" s="44">
        <f t="shared" si="72"/>
        <v>6.45</v>
      </c>
      <c r="K368" s="40">
        <v>36312</v>
      </c>
      <c r="L368" s="54" t="str">
        <f t="shared" si="73"/>
        <v>.</v>
      </c>
      <c r="M368" s="58">
        <f t="shared" si="74"/>
        <v>0</v>
      </c>
      <c r="N368" s="124">
        <f t="shared" si="80"/>
        <v>0</v>
      </c>
      <c r="O368" s="120">
        <f t="shared" si="81"/>
        <v>0</v>
      </c>
      <c r="P368" s="115">
        <f>SUM(O357:O368)</f>
        <v>0</v>
      </c>
      <c r="Q368" s="141">
        <f t="shared" si="75"/>
        <v>0</v>
      </c>
      <c r="R368" s="120" t="b">
        <f t="shared" si="77"/>
        <v>0</v>
      </c>
      <c r="S368" s="142">
        <f t="shared" si="78"/>
        <v>0</v>
      </c>
      <c r="T368" s="120">
        <f t="shared" si="79"/>
        <v>0</v>
      </c>
      <c r="U368" s="120">
        <f t="shared" si="76"/>
        <v>0</v>
      </c>
      <c r="W368" s="125">
        <f t="shared" si="71"/>
        <v>0</v>
      </c>
    </row>
    <row r="369" spans="2:23" x14ac:dyDescent="0.25">
      <c r="B369" s="47">
        <f>B357+1</f>
        <v>31</v>
      </c>
      <c r="C369" s="47">
        <v>361</v>
      </c>
      <c r="D369" s="51">
        <v>31</v>
      </c>
      <c r="E369" s="51"/>
      <c r="F369" s="53">
        <v>4.75</v>
      </c>
      <c r="G369" s="44">
        <f t="shared" si="72"/>
        <v>6.45</v>
      </c>
      <c r="K369" s="40">
        <v>36342</v>
      </c>
      <c r="L369" s="54" t="str">
        <f t="shared" si="73"/>
        <v>.</v>
      </c>
      <c r="M369" s="58">
        <f t="shared" si="74"/>
        <v>0</v>
      </c>
      <c r="N369" s="124">
        <f t="shared" si="80"/>
        <v>0</v>
      </c>
      <c r="O369" s="120">
        <f t="shared" si="81"/>
        <v>0</v>
      </c>
      <c r="P369" s="42"/>
      <c r="Q369" s="141">
        <f t="shared" si="75"/>
        <v>0</v>
      </c>
      <c r="R369" s="120" t="b">
        <f t="shared" si="77"/>
        <v>0</v>
      </c>
      <c r="S369" s="142">
        <f t="shared" si="78"/>
        <v>0</v>
      </c>
      <c r="T369" s="120">
        <f t="shared" si="79"/>
        <v>0</v>
      </c>
      <c r="U369" s="120">
        <f t="shared" si="76"/>
        <v>0</v>
      </c>
      <c r="W369" s="125">
        <f t="shared" si="71"/>
        <v>0</v>
      </c>
    </row>
    <row r="370" spans="2:23" x14ac:dyDescent="0.25">
      <c r="B370" s="47"/>
      <c r="C370" s="51">
        <v>362</v>
      </c>
      <c r="D370" s="51">
        <v>31</v>
      </c>
      <c r="E370" s="51"/>
      <c r="F370" s="53">
        <v>4.75</v>
      </c>
      <c r="G370" s="44">
        <f t="shared" si="72"/>
        <v>6.45</v>
      </c>
      <c r="K370" s="40">
        <v>36373</v>
      </c>
      <c r="L370" s="54" t="str">
        <f t="shared" si="73"/>
        <v>.</v>
      </c>
      <c r="M370" s="58">
        <f t="shared" si="74"/>
        <v>0</v>
      </c>
      <c r="N370" s="124">
        <f t="shared" si="80"/>
        <v>0</v>
      </c>
      <c r="O370" s="120">
        <f t="shared" si="81"/>
        <v>0</v>
      </c>
      <c r="P370" s="42"/>
      <c r="Q370" s="141">
        <f t="shared" si="75"/>
        <v>0</v>
      </c>
      <c r="R370" s="120" t="b">
        <f t="shared" si="77"/>
        <v>0</v>
      </c>
      <c r="S370" s="142">
        <f t="shared" si="78"/>
        <v>0</v>
      </c>
      <c r="T370" s="120">
        <f t="shared" si="79"/>
        <v>0</v>
      </c>
      <c r="U370" s="120">
        <f t="shared" si="76"/>
        <v>0</v>
      </c>
      <c r="W370" s="125">
        <f t="shared" si="71"/>
        <v>0</v>
      </c>
    </row>
    <row r="371" spans="2:23" x14ac:dyDescent="0.25">
      <c r="B371" s="47"/>
      <c r="C371" s="51">
        <v>363</v>
      </c>
      <c r="D371" s="51">
        <v>30</v>
      </c>
      <c r="E371" s="51"/>
      <c r="F371" s="53">
        <v>4.75</v>
      </c>
      <c r="G371" s="44">
        <f t="shared" si="72"/>
        <v>6.45</v>
      </c>
      <c r="K371" s="40">
        <v>36404</v>
      </c>
      <c r="L371" s="54" t="str">
        <f t="shared" si="73"/>
        <v>.</v>
      </c>
      <c r="M371" s="58">
        <f t="shared" si="74"/>
        <v>0</v>
      </c>
      <c r="N371" s="124">
        <f t="shared" si="80"/>
        <v>0</v>
      </c>
      <c r="O371" s="120">
        <f t="shared" si="81"/>
        <v>0</v>
      </c>
      <c r="P371" s="42"/>
      <c r="Q371" s="141">
        <f t="shared" si="75"/>
        <v>0</v>
      </c>
      <c r="R371" s="120" t="b">
        <f t="shared" si="77"/>
        <v>0</v>
      </c>
      <c r="S371" s="142">
        <f t="shared" si="78"/>
        <v>0</v>
      </c>
      <c r="T371" s="120">
        <f t="shared" si="79"/>
        <v>0</v>
      </c>
      <c r="U371" s="120">
        <f t="shared" si="76"/>
        <v>0</v>
      </c>
      <c r="W371" s="125">
        <f t="shared" si="71"/>
        <v>0</v>
      </c>
    </row>
    <row r="372" spans="2:23" x14ac:dyDescent="0.25">
      <c r="B372" s="47"/>
      <c r="C372" s="47">
        <v>364</v>
      </c>
      <c r="D372" s="51">
        <v>31</v>
      </c>
      <c r="E372" s="51"/>
      <c r="F372" s="53">
        <v>4.75</v>
      </c>
      <c r="G372" s="44">
        <f t="shared" si="72"/>
        <v>6.45</v>
      </c>
      <c r="K372" s="40">
        <v>36434</v>
      </c>
      <c r="L372" s="54" t="str">
        <f t="shared" si="73"/>
        <v>.</v>
      </c>
      <c r="M372" s="58">
        <f t="shared" si="74"/>
        <v>0</v>
      </c>
      <c r="N372" s="124">
        <f t="shared" si="80"/>
        <v>0</v>
      </c>
      <c r="O372" s="120">
        <f t="shared" si="81"/>
        <v>0</v>
      </c>
      <c r="P372" s="42"/>
      <c r="Q372" s="141">
        <f t="shared" si="75"/>
        <v>0</v>
      </c>
      <c r="R372" s="120" t="b">
        <f t="shared" si="77"/>
        <v>0</v>
      </c>
      <c r="S372" s="142">
        <f t="shared" si="78"/>
        <v>0</v>
      </c>
      <c r="T372" s="120">
        <f t="shared" si="79"/>
        <v>0</v>
      </c>
      <c r="U372" s="120">
        <f t="shared" si="76"/>
        <v>0</v>
      </c>
      <c r="W372" s="125">
        <f t="shared" si="71"/>
        <v>0</v>
      </c>
    </row>
    <row r="373" spans="2:23" x14ac:dyDescent="0.25">
      <c r="B373" s="47"/>
      <c r="C373" s="51">
        <v>365</v>
      </c>
      <c r="D373" s="51">
        <v>30</v>
      </c>
      <c r="E373" s="51"/>
      <c r="F373" s="53">
        <v>4.9800000000000004</v>
      </c>
      <c r="G373" s="44">
        <f t="shared" si="72"/>
        <v>6.6800000000000006</v>
      </c>
      <c r="K373" s="40">
        <v>36465</v>
      </c>
      <c r="L373" s="54" t="str">
        <f t="shared" si="73"/>
        <v>.</v>
      </c>
      <c r="M373" s="58">
        <f t="shared" si="74"/>
        <v>0</v>
      </c>
      <c r="N373" s="124">
        <f t="shared" si="80"/>
        <v>0</v>
      </c>
      <c r="O373" s="120">
        <f t="shared" si="81"/>
        <v>0</v>
      </c>
      <c r="P373" s="42"/>
      <c r="Q373" s="141">
        <f t="shared" si="75"/>
        <v>0</v>
      </c>
      <c r="R373" s="120" t="b">
        <f t="shared" si="77"/>
        <v>0</v>
      </c>
      <c r="S373" s="142">
        <f t="shared" si="78"/>
        <v>0</v>
      </c>
      <c r="T373" s="120">
        <f t="shared" si="79"/>
        <v>0</v>
      </c>
      <c r="U373" s="120">
        <f t="shared" si="76"/>
        <v>0</v>
      </c>
      <c r="W373" s="125">
        <f t="shared" si="71"/>
        <v>0</v>
      </c>
    </row>
    <row r="374" spans="2:23" x14ac:dyDescent="0.25">
      <c r="B374" s="47"/>
      <c r="C374" s="51">
        <v>366</v>
      </c>
      <c r="D374" s="51">
        <v>31</v>
      </c>
      <c r="E374" s="51"/>
      <c r="F374" s="53">
        <v>5</v>
      </c>
      <c r="G374" s="44">
        <f t="shared" si="72"/>
        <v>6.7</v>
      </c>
      <c r="I374" s="96">
        <f>SUM(G363:G374)/12</f>
        <v>6.490000000000002</v>
      </c>
      <c r="K374" s="40">
        <v>36495</v>
      </c>
      <c r="L374" s="54" t="str">
        <f t="shared" si="73"/>
        <v>.</v>
      </c>
      <c r="M374" s="58">
        <f t="shared" si="74"/>
        <v>0</v>
      </c>
      <c r="N374" s="124">
        <f t="shared" si="80"/>
        <v>0</v>
      </c>
      <c r="O374" s="120">
        <f t="shared" si="81"/>
        <v>0</v>
      </c>
      <c r="P374" s="42"/>
      <c r="Q374" s="141">
        <f t="shared" si="75"/>
        <v>0</v>
      </c>
      <c r="R374" s="120" t="b">
        <f t="shared" si="77"/>
        <v>0</v>
      </c>
      <c r="S374" s="142">
        <f t="shared" si="78"/>
        <v>0</v>
      </c>
      <c r="T374" s="120">
        <f t="shared" si="79"/>
        <v>0</v>
      </c>
      <c r="U374" s="120">
        <f t="shared" si="76"/>
        <v>0</v>
      </c>
      <c r="W374" s="125">
        <f t="shared" si="71"/>
        <v>0</v>
      </c>
    </row>
    <row r="375" spans="2:23" x14ac:dyDescent="0.25">
      <c r="B375" s="47"/>
      <c r="C375" s="47">
        <v>367</v>
      </c>
      <c r="D375" s="51">
        <v>31</v>
      </c>
      <c r="E375" s="51"/>
      <c r="F375" s="53">
        <v>5</v>
      </c>
      <c r="G375" s="44">
        <f t="shared" si="72"/>
        <v>6.7</v>
      </c>
      <c r="H375" s="39">
        <f>H363+1</f>
        <v>2000</v>
      </c>
      <c r="K375" s="40">
        <v>36526</v>
      </c>
      <c r="L375" s="54" t="str">
        <f t="shared" si="73"/>
        <v>.</v>
      </c>
      <c r="M375" s="58">
        <f t="shared" si="74"/>
        <v>0</v>
      </c>
      <c r="N375" s="124">
        <f t="shared" si="80"/>
        <v>0</v>
      </c>
      <c r="O375" s="120">
        <f t="shared" si="81"/>
        <v>0</v>
      </c>
      <c r="P375" s="42"/>
      <c r="Q375" s="141">
        <f t="shared" si="75"/>
        <v>0</v>
      </c>
      <c r="R375" s="120" t="b">
        <f t="shared" si="77"/>
        <v>0</v>
      </c>
      <c r="S375" s="142">
        <f t="shared" si="78"/>
        <v>0</v>
      </c>
      <c r="T375" s="120">
        <f t="shared" si="79"/>
        <v>0</v>
      </c>
      <c r="U375" s="120">
        <f t="shared" si="76"/>
        <v>0</v>
      </c>
      <c r="W375" s="125">
        <f t="shared" si="71"/>
        <v>0</v>
      </c>
    </row>
    <row r="376" spans="2:23" x14ac:dyDescent="0.25">
      <c r="B376" s="47"/>
      <c r="C376" s="51">
        <v>368</v>
      </c>
      <c r="D376" s="51">
        <v>28.25</v>
      </c>
      <c r="E376" s="51"/>
      <c r="F376" s="53">
        <v>5.48</v>
      </c>
      <c r="G376" s="44">
        <f t="shared" si="72"/>
        <v>7.1800000000000006</v>
      </c>
      <c r="K376" s="40">
        <v>36557</v>
      </c>
      <c r="L376" s="54" t="str">
        <f t="shared" si="73"/>
        <v>.</v>
      </c>
      <c r="M376" s="58">
        <f t="shared" si="74"/>
        <v>0</v>
      </c>
      <c r="N376" s="124">
        <f t="shared" si="80"/>
        <v>0</v>
      </c>
      <c r="O376" s="120">
        <f t="shared" si="81"/>
        <v>0</v>
      </c>
      <c r="P376" s="42"/>
      <c r="Q376" s="141">
        <f t="shared" si="75"/>
        <v>0</v>
      </c>
      <c r="R376" s="120" t="b">
        <f t="shared" si="77"/>
        <v>0</v>
      </c>
      <c r="S376" s="142">
        <f t="shared" si="78"/>
        <v>0</v>
      </c>
      <c r="T376" s="120">
        <f t="shared" si="79"/>
        <v>0</v>
      </c>
      <c r="U376" s="120">
        <f t="shared" si="76"/>
        <v>0</v>
      </c>
      <c r="W376" s="125">
        <f t="shared" si="71"/>
        <v>0</v>
      </c>
    </row>
    <row r="377" spans="2:23" x14ac:dyDescent="0.25">
      <c r="B377" s="47"/>
      <c r="C377" s="51">
        <v>369</v>
      </c>
      <c r="D377" s="51">
        <v>31</v>
      </c>
      <c r="E377" s="51"/>
      <c r="F377" s="53">
        <v>5.5</v>
      </c>
      <c r="G377" s="44">
        <f t="shared" si="72"/>
        <v>7.2</v>
      </c>
      <c r="K377" s="40">
        <v>36586</v>
      </c>
      <c r="L377" s="54" t="str">
        <f t="shared" si="73"/>
        <v>.</v>
      </c>
      <c r="M377" s="58">
        <f t="shared" si="74"/>
        <v>0</v>
      </c>
      <c r="N377" s="124">
        <f t="shared" si="80"/>
        <v>0</v>
      </c>
      <c r="O377" s="120">
        <f t="shared" si="81"/>
        <v>0</v>
      </c>
      <c r="P377" s="42"/>
      <c r="Q377" s="141">
        <f t="shared" si="75"/>
        <v>0</v>
      </c>
      <c r="R377" s="120" t="b">
        <f t="shared" si="77"/>
        <v>0</v>
      </c>
      <c r="S377" s="142">
        <f t="shared" si="78"/>
        <v>0</v>
      </c>
      <c r="T377" s="120">
        <f t="shared" si="79"/>
        <v>0</v>
      </c>
      <c r="U377" s="120">
        <f t="shared" si="76"/>
        <v>0</v>
      </c>
      <c r="W377" s="125">
        <f t="shared" si="71"/>
        <v>0</v>
      </c>
    </row>
    <row r="378" spans="2:23" x14ac:dyDescent="0.25">
      <c r="B378" s="47"/>
      <c r="C378" s="47">
        <v>370</v>
      </c>
      <c r="D378" s="51">
        <v>30</v>
      </c>
      <c r="E378" s="51"/>
      <c r="F378" s="53">
        <v>5.72</v>
      </c>
      <c r="G378" s="44">
        <f t="shared" si="72"/>
        <v>7.42</v>
      </c>
      <c r="K378" s="40">
        <v>36617</v>
      </c>
      <c r="L378" s="54" t="str">
        <f t="shared" si="73"/>
        <v>.</v>
      </c>
      <c r="M378" s="58">
        <f t="shared" si="74"/>
        <v>0</v>
      </c>
      <c r="N378" s="124">
        <f t="shared" si="80"/>
        <v>0</v>
      </c>
      <c r="O378" s="120">
        <f t="shared" si="81"/>
        <v>0</v>
      </c>
      <c r="P378" s="42"/>
      <c r="Q378" s="141">
        <f t="shared" si="75"/>
        <v>0</v>
      </c>
      <c r="R378" s="120" t="b">
        <f t="shared" si="77"/>
        <v>0</v>
      </c>
      <c r="S378" s="142">
        <f t="shared" si="78"/>
        <v>0</v>
      </c>
      <c r="T378" s="120">
        <f t="shared" si="79"/>
        <v>0</v>
      </c>
      <c r="U378" s="120">
        <f t="shared" si="76"/>
        <v>0</v>
      </c>
      <c r="W378" s="125">
        <f t="shared" si="71"/>
        <v>0</v>
      </c>
    </row>
    <row r="379" spans="2:23" x14ac:dyDescent="0.25">
      <c r="B379" s="47"/>
      <c r="C379" s="51">
        <v>371</v>
      </c>
      <c r="D379" s="51">
        <v>31</v>
      </c>
      <c r="E379" s="51"/>
      <c r="F379" s="53">
        <v>5.98</v>
      </c>
      <c r="G379" s="44">
        <f t="shared" si="72"/>
        <v>7.6800000000000006</v>
      </c>
      <c r="K379" s="40">
        <v>36647</v>
      </c>
      <c r="L379" s="54" t="str">
        <f t="shared" si="73"/>
        <v>.</v>
      </c>
      <c r="M379" s="58">
        <f t="shared" si="74"/>
        <v>0</v>
      </c>
      <c r="N379" s="124">
        <f t="shared" si="80"/>
        <v>0</v>
      </c>
      <c r="O379" s="120">
        <f t="shared" si="81"/>
        <v>0</v>
      </c>
      <c r="P379" s="42"/>
      <c r="Q379" s="141">
        <f t="shared" si="75"/>
        <v>0</v>
      </c>
      <c r="R379" s="120" t="b">
        <f t="shared" si="77"/>
        <v>0</v>
      </c>
      <c r="S379" s="142">
        <f t="shared" si="78"/>
        <v>0</v>
      </c>
      <c r="T379" s="120">
        <f t="shared" si="79"/>
        <v>0</v>
      </c>
      <c r="U379" s="120">
        <f t="shared" si="76"/>
        <v>0</v>
      </c>
      <c r="W379" s="125">
        <f t="shared" si="71"/>
        <v>0</v>
      </c>
    </row>
    <row r="380" spans="2:23" x14ac:dyDescent="0.25">
      <c r="B380" s="47"/>
      <c r="C380" s="51">
        <v>372</v>
      </c>
      <c r="D380" s="51">
        <v>30</v>
      </c>
      <c r="E380" s="51"/>
      <c r="F380" s="53">
        <v>6</v>
      </c>
      <c r="G380" s="44">
        <f t="shared" si="72"/>
        <v>7.7</v>
      </c>
      <c r="K380" s="40">
        <v>36678</v>
      </c>
      <c r="L380" s="54" t="str">
        <f t="shared" si="73"/>
        <v>.</v>
      </c>
      <c r="M380" s="58">
        <f t="shared" si="74"/>
        <v>0</v>
      </c>
      <c r="N380" s="124">
        <f t="shared" si="80"/>
        <v>0</v>
      </c>
      <c r="O380" s="120">
        <f t="shared" si="81"/>
        <v>0</v>
      </c>
      <c r="P380" s="115">
        <f>SUM(O369:O380)</f>
        <v>0</v>
      </c>
      <c r="Q380" s="141">
        <f t="shared" si="75"/>
        <v>0</v>
      </c>
      <c r="R380" s="120" t="b">
        <f t="shared" si="77"/>
        <v>0</v>
      </c>
      <c r="S380" s="142">
        <f t="shared" si="78"/>
        <v>0</v>
      </c>
      <c r="T380" s="120">
        <f t="shared" si="79"/>
        <v>0</v>
      </c>
      <c r="U380" s="120">
        <f t="shared" si="76"/>
        <v>0</v>
      </c>
      <c r="W380" s="125">
        <f t="shared" si="71"/>
        <v>0</v>
      </c>
    </row>
    <row r="381" spans="2:23" x14ac:dyDescent="0.25">
      <c r="B381" s="47">
        <f>B369+1</f>
        <v>32</v>
      </c>
      <c r="C381" s="47">
        <v>373</v>
      </c>
      <c r="D381" s="51">
        <v>31</v>
      </c>
      <c r="E381" s="51"/>
      <c r="F381" s="53">
        <v>6</v>
      </c>
      <c r="G381" s="44">
        <f t="shared" si="72"/>
        <v>7.7</v>
      </c>
      <c r="K381" s="40">
        <v>36708</v>
      </c>
      <c r="L381" s="54" t="str">
        <f t="shared" si="73"/>
        <v>.</v>
      </c>
      <c r="M381" s="58">
        <f t="shared" si="74"/>
        <v>0</v>
      </c>
      <c r="N381" s="124">
        <f t="shared" si="80"/>
        <v>0</v>
      </c>
      <c r="O381" s="120">
        <f t="shared" si="81"/>
        <v>0</v>
      </c>
      <c r="P381" s="42"/>
      <c r="Q381" s="141">
        <f t="shared" si="75"/>
        <v>0</v>
      </c>
      <c r="R381" s="120" t="b">
        <f t="shared" si="77"/>
        <v>0</v>
      </c>
      <c r="S381" s="142">
        <f t="shared" si="78"/>
        <v>0</v>
      </c>
      <c r="T381" s="120">
        <f t="shared" si="79"/>
        <v>0</v>
      </c>
      <c r="U381" s="120">
        <f t="shared" si="76"/>
        <v>0</v>
      </c>
      <c r="W381" s="125">
        <f t="shared" si="71"/>
        <v>0</v>
      </c>
    </row>
    <row r="382" spans="2:23" x14ac:dyDescent="0.25">
      <c r="B382" s="47"/>
      <c r="C382" s="51">
        <v>374</v>
      </c>
      <c r="D382" s="51">
        <v>31</v>
      </c>
      <c r="E382" s="51"/>
      <c r="F382" s="53">
        <v>6.24</v>
      </c>
      <c r="G382" s="44">
        <f t="shared" si="72"/>
        <v>7.94</v>
      </c>
      <c r="K382" s="40">
        <v>36739</v>
      </c>
      <c r="L382" s="54" t="str">
        <f t="shared" si="73"/>
        <v>.</v>
      </c>
      <c r="M382" s="58">
        <f t="shared" si="74"/>
        <v>0</v>
      </c>
      <c r="N382" s="124">
        <f t="shared" si="80"/>
        <v>0</v>
      </c>
      <c r="O382" s="120">
        <f t="shared" si="81"/>
        <v>0</v>
      </c>
      <c r="P382" s="42"/>
      <c r="Q382" s="141">
        <f t="shared" si="75"/>
        <v>0</v>
      </c>
      <c r="R382" s="120" t="b">
        <f t="shared" si="77"/>
        <v>0</v>
      </c>
      <c r="S382" s="142">
        <f t="shared" si="78"/>
        <v>0</v>
      </c>
      <c r="T382" s="120">
        <f t="shared" si="79"/>
        <v>0</v>
      </c>
      <c r="U382" s="120">
        <f t="shared" si="76"/>
        <v>0</v>
      </c>
      <c r="W382" s="125">
        <f t="shared" si="71"/>
        <v>0</v>
      </c>
    </row>
    <row r="383" spans="2:23" x14ac:dyDescent="0.25">
      <c r="B383" s="47"/>
      <c r="C383" s="51">
        <v>375</v>
      </c>
      <c r="D383" s="51">
        <v>30</v>
      </c>
      <c r="E383" s="51"/>
      <c r="F383" s="53">
        <v>6.25</v>
      </c>
      <c r="G383" s="44">
        <f t="shared" si="72"/>
        <v>7.95</v>
      </c>
      <c r="K383" s="40">
        <v>36770</v>
      </c>
      <c r="L383" s="54" t="str">
        <f t="shared" si="73"/>
        <v>.</v>
      </c>
      <c r="M383" s="58">
        <f t="shared" si="74"/>
        <v>0</v>
      </c>
      <c r="N383" s="124">
        <f t="shared" si="80"/>
        <v>0</v>
      </c>
      <c r="O383" s="120">
        <f t="shared" si="81"/>
        <v>0</v>
      </c>
      <c r="P383" s="42"/>
      <c r="Q383" s="141">
        <f t="shared" si="75"/>
        <v>0</v>
      </c>
      <c r="R383" s="120" t="b">
        <f t="shared" si="77"/>
        <v>0</v>
      </c>
      <c r="S383" s="142">
        <f t="shared" si="78"/>
        <v>0</v>
      </c>
      <c r="T383" s="120">
        <f t="shared" si="79"/>
        <v>0</v>
      </c>
      <c r="U383" s="120">
        <f t="shared" si="76"/>
        <v>0</v>
      </c>
      <c r="W383" s="125">
        <f t="shared" si="71"/>
        <v>0</v>
      </c>
    </row>
    <row r="384" spans="2:23" x14ac:dyDescent="0.25">
      <c r="B384" s="47"/>
      <c r="C384" s="47">
        <v>376</v>
      </c>
      <c r="D384" s="51">
        <v>31</v>
      </c>
      <c r="E384" s="51"/>
      <c r="F384" s="53">
        <v>6.25</v>
      </c>
      <c r="G384" s="44">
        <f t="shared" si="72"/>
        <v>7.95</v>
      </c>
      <c r="K384" s="40">
        <v>36800</v>
      </c>
      <c r="L384" s="54" t="str">
        <f t="shared" si="73"/>
        <v>.</v>
      </c>
      <c r="M384" s="58">
        <f t="shared" si="74"/>
        <v>0</v>
      </c>
      <c r="N384" s="124">
        <f t="shared" si="80"/>
        <v>0</v>
      </c>
      <c r="O384" s="120">
        <f t="shared" si="81"/>
        <v>0</v>
      </c>
      <c r="P384" s="42"/>
      <c r="Q384" s="141">
        <f t="shared" si="75"/>
        <v>0</v>
      </c>
      <c r="R384" s="120" t="b">
        <f t="shared" si="77"/>
        <v>0</v>
      </c>
      <c r="S384" s="142">
        <f t="shared" si="78"/>
        <v>0</v>
      </c>
      <c r="T384" s="120">
        <f t="shared" si="79"/>
        <v>0</v>
      </c>
      <c r="U384" s="120">
        <f t="shared" si="76"/>
        <v>0</v>
      </c>
      <c r="W384" s="125">
        <f t="shared" si="71"/>
        <v>0</v>
      </c>
    </row>
    <row r="385" spans="2:23" x14ac:dyDescent="0.25">
      <c r="B385" s="47"/>
      <c r="C385" s="51">
        <v>377</v>
      </c>
      <c r="D385" s="51">
        <v>30</v>
      </c>
      <c r="E385" s="51"/>
      <c r="F385" s="53">
        <v>6.25</v>
      </c>
      <c r="G385" s="44">
        <f t="shared" si="72"/>
        <v>7.95</v>
      </c>
      <c r="K385" s="40">
        <v>36831</v>
      </c>
      <c r="L385" s="54" t="str">
        <f t="shared" si="73"/>
        <v>.</v>
      </c>
      <c r="M385" s="58">
        <f t="shared" si="74"/>
        <v>0</v>
      </c>
      <c r="N385" s="124">
        <f t="shared" si="80"/>
        <v>0</v>
      </c>
      <c r="O385" s="120">
        <f t="shared" si="81"/>
        <v>0</v>
      </c>
      <c r="P385" s="42"/>
      <c r="Q385" s="141">
        <f t="shared" si="75"/>
        <v>0</v>
      </c>
      <c r="R385" s="120" t="b">
        <f t="shared" si="77"/>
        <v>0</v>
      </c>
      <c r="S385" s="142">
        <f t="shared" si="78"/>
        <v>0</v>
      </c>
      <c r="T385" s="120">
        <f t="shared" si="79"/>
        <v>0</v>
      </c>
      <c r="U385" s="120">
        <f t="shared" si="76"/>
        <v>0</v>
      </c>
      <c r="W385" s="125">
        <f t="shared" si="71"/>
        <v>0</v>
      </c>
    </row>
    <row r="386" spans="2:23" x14ac:dyDescent="0.25">
      <c r="B386" s="47"/>
      <c r="C386" s="51">
        <v>378</v>
      </c>
      <c r="D386" s="51">
        <v>31</v>
      </c>
      <c r="E386" s="51"/>
      <c r="F386" s="53">
        <v>6.25</v>
      </c>
      <c r="G386" s="44">
        <f t="shared" si="72"/>
        <v>7.95</v>
      </c>
      <c r="I386" s="96">
        <f>SUM(G375:G386)/12</f>
        <v>7.61</v>
      </c>
      <c r="K386" s="40">
        <v>36861</v>
      </c>
      <c r="L386" s="54" t="str">
        <f t="shared" si="73"/>
        <v>.</v>
      </c>
      <c r="M386" s="58">
        <f t="shared" si="74"/>
        <v>0</v>
      </c>
      <c r="N386" s="124">
        <f t="shared" si="80"/>
        <v>0</v>
      </c>
      <c r="O386" s="120">
        <f t="shared" si="81"/>
        <v>0</v>
      </c>
      <c r="P386" s="42"/>
      <c r="Q386" s="141">
        <f t="shared" si="75"/>
        <v>0</v>
      </c>
      <c r="R386" s="120" t="b">
        <f t="shared" si="77"/>
        <v>0</v>
      </c>
      <c r="S386" s="142">
        <f t="shared" si="78"/>
        <v>0</v>
      </c>
      <c r="T386" s="120">
        <f t="shared" si="79"/>
        <v>0</v>
      </c>
      <c r="U386" s="120">
        <f t="shared" si="76"/>
        <v>0</v>
      </c>
      <c r="W386" s="125">
        <f t="shared" si="71"/>
        <v>0</v>
      </c>
    </row>
    <row r="387" spans="2:23" x14ac:dyDescent="0.25">
      <c r="B387" s="47"/>
      <c r="C387" s="47">
        <v>379</v>
      </c>
      <c r="D387" s="51">
        <v>31</v>
      </c>
      <c r="E387" s="51"/>
      <c r="F387" s="53">
        <v>6.25</v>
      </c>
      <c r="G387" s="44">
        <f t="shared" si="72"/>
        <v>7.95</v>
      </c>
      <c r="H387" s="39">
        <f>H375+1</f>
        <v>2001</v>
      </c>
      <c r="K387" s="40">
        <v>36892</v>
      </c>
      <c r="L387" s="54" t="str">
        <f t="shared" si="73"/>
        <v>.</v>
      </c>
      <c r="M387" s="58">
        <f t="shared" si="74"/>
        <v>0</v>
      </c>
      <c r="N387" s="124">
        <f t="shared" si="80"/>
        <v>0</v>
      </c>
      <c r="O387" s="120">
        <f t="shared" si="81"/>
        <v>0</v>
      </c>
      <c r="P387" s="42"/>
      <c r="Q387" s="141">
        <f t="shared" si="75"/>
        <v>0</v>
      </c>
      <c r="R387" s="120" t="b">
        <f t="shared" si="77"/>
        <v>0</v>
      </c>
      <c r="S387" s="142">
        <f t="shared" si="78"/>
        <v>0</v>
      </c>
      <c r="T387" s="120">
        <f t="shared" si="79"/>
        <v>0</v>
      </c>
      <c r="U387" s="120">
        <f t="shared" si="76"/>
        <v>0</v>
      </c>
      <c r="W387" s="125">
        <f t="shared" ref="W387:W450" si="82">IF(T387&gt;0,W386+1,0)</f>
        <v>0</v>
      </c>
    </row>
    <row r="388" spans="2:23" x14ac:dyDescent="0.25">
      <c r="B388" s="47"/>
      <c r="C388" s="51">
        <v>380</v>
      </c>
      <c r="D388" s="51">
        <v>28.25</v>
      </c>
      <c r="E388" s="51"/>
      <c r="F388" s="53">
        <v>5.85</v>
      </c>
      <c r="G388" s="44">
        <f t="shared" si="72"/>
        <v>7.55</v>
      </c>
      <c r="K388" s="40">
        <v>36923</v>
      </c>
      <c r="L388" s="54" t="str">
        <f t="shared" si="73"/>
        <v>.</v>
      </c>
      <c r="M388" s="58">
        <f t="shared" si="74"/>
        <v>0</v>
      </c>
      <c r="N388" s="124">
        <f t="shared" si="80"/>
        <v>0</v>
      </c>
      <c r="O388" s="120">
        <f t="shared" si="81"/>
        <v>0</v>
      </c>
      <c r="P388" s="42"/>
      <c r="Q388" s="141">
        <f t="shared" si="75"/>
        <v>0</v>
      </c>
      <c r="R388" s="120" t="b">
        <f t="shared" si="77"/>
        <v>0</v>
      </c>
      <c r="S388" s="142">
        <f t="shared" si="78"/>
        <v>0</v>
      </c>
      <c r="T388" s="120">
        <f t="shared" si="79"/>
        <v>0</v>
      </c>
      <c r="U388" s="120">
        <f t="shared" si="76"/>
        <v>0</v>
      </c>
      <c r="W388" s="125">
        <f t="shared" si="82"/>
        <v>0</v>
      </c>
    </row>
    <row r="389" spans="2:23" x14ac:dyDescent="0.25">
      <c r="B389" s="47"/>
      <c r="C389" s="51">
        <v>381</v>
      </c>
      <c r="D389" s="51">
        <v>31</v>
      </c>
      <c r="E389" s="51"/>
      <c r="F389" s="53">
        <v>5.55</v>
      </c>
      <c r="G389" s="44">
        <f t="shared" si="72"/>
        <v>7.25</v>
      </c>
      <c r="K389" s="40">
        <v>36951</v>
      </c>
      <c r="L389" s="54" t="str">
        <f t="shared" si="73"/>
        <v>.</v>
      </c>
      <c r="M389" s="58">
        <f t="shared" si="74"/>
        <v>0</v>
      </c>
      <c r="N389" s="124">
        <f t="shared" si="80"/>
        <v>0</v>
      </c>
      <c r="O389" s="120">
        <f t="shared" si="81"/>
        <v>0</v>
      </c>
      <c r="P389" s="42"/>
      <c r="Q389" s="141">
        <f t="shared" si="75"/>
        <v>0</v>
      </c>
      <c r="R389" s="120" t="b">
        <f t="shared" si="77"/>
        <v>0</v>
      </c>
      <c r="S389" s="142">
        <f t="shared" si="78"/>
        <v>0</v>
      </c>
      <c r="T389" s="120">
        <f t="shared" si="79"/>
        <v>0</v>
      </c>
      <c r="U389" s="120">
        <f t="shared" si="76"/>
        <v>0</v>
      </c>
      <c r="W389" s="125">
        <f t="shared" si="82"/>
        <v>0</v>
      </c>
    </row>
    <row r="390" spans="2:23" x14ac:dyDescent="0.25">
      <c r="B390" s="47"/>
      <c r="C390" s="47">
        <v>382</v>
      </c>
      <c r="D390" s="51">
        <v>30</v>
      </c>
      <c r="E390" s="51"/>
      <c r="F390" s="53">
        <v>5.0599999999999996</v>
      </c>
      <c r="G390" s="44">
        <f t="shared" si="72"/>
        <v>6.76</v>
      </c>
      <c r="K390" s="40">
        <v>36982</v>
      </c>
      <c r="L390" s="54" t="str">
        <f t="shared" si="73"/>
        <v>.</v>
      </c>
      <c r="M390" s="58">
        <f t="shared" si="74"/>
        <v>0</v>
      </c>
      <c r="N390" s="124">
        <f t="shared" si="80"/>
        <v>0</v>
      </c>
      <c r="O390" s="120">
        <f t="shared" si="81"/>
        <v>0</v>
      </c>
      <c r="P390" s="42"/>
      <c r="Q390" s="141">
        <f t="shared" si="75"/>
        <v>0</v>
      </c>
      <c r="R390" s="120" t="b">
        <f t="shared" si="77"/>
        <v>0</v>
      </c>
      <c r="S390" s="142">
        <f t="shared" si="78"/>
        <v>0</v>
      </c>
      <c r="T390" s="120">
        <f t="shared" si="79"/>
        <v>0</v>
      </c>
      <c r="U390" s="120">
        <f t="shared" si="76"/>
        <v>0</v>
      </c>
      <c r="W390" s="125">
        <f t="shared" si="82"/>
        <v>0</v>
      </c>
    </row>
    <row r="391" spans="2:23" x14ac:dyDescent="0.25">
      <c r="B391" s="47"/>
      <c r="C391" s="51">
        <v>383</v>
      </c>
      <c r="D391" s="51">
        <v>31</v>
      </c>
      <c r="E391" s="51"/>
      <c r="F391" s="53">
        <v>5</v>
      </c>
      <c r="G391" s="44">
        <f t="shared" si="72"/>
        <v>6.7</v>
      </c>
      <c r="K391" s="40">
        <v>37012</v>
      </c>
      <c r="L391" s="54" t="str">
        <f t="shared" si="73"/>
        <v>.</v>
      </c>
      <c r="M391" s="58">
        <f t="shared" si="74"/>
        <v>0</v>
      </c>
      <c r="N391" s="124">
        <f t="shared" si="80"/>
        <v>0</v>
      </c>
      <c r="O391" s="120">
        <f t="shared" si="81"/>
        <v>0</v>
      </c>
      <c r="P391" s="42"/>
      <c r="Q391" s="141">
        <f t="shared" si="75"/>
        <v>0</v>
      </c>
      <c r="R391" s="120" t="b">
        <f t="shared" si="77"/>
        <v>0</v>
      </c>
      <c r="S391" s="142">
        <f t="shared" si="78"/>
        <v>0</v>
      </c>
      <c r="T391" s="120">
        <f t="shared" si="79"/>
        <v>0</v>
      </c>
      <c r="U391" s="120">
        <f t="shared" si="76"/>
        <v>0</v>
      </c>
      <c r="W391" s="125">
        <f t="shared" si="82"/>
        <v>0</v>
      </c>
    </row>
    <row r="392" spans="2:23" x14ac:dyDescent="0.25">
      <c r="B392" s="47"/>
      <c r="C392" s="51">
        <v>384</v>
      </c>
      <c r="D392" s="51">
        <v>30</v>
      </c>
      <c r="E392" s="51"/>
      <c r="F392" s="53">
        <v>5</v>
      </c>
      <c r="G392" s="44">
        <f t="shared" si="72"/>
        <v>6.7</v>
      </c>
      <c r="K392" s="40">
        <v>37043</v>
      </c>
      <c r="L392" s="54" t="str">
        <f t="shared" si="73"/>
        <v>.</v>
      </c>
      <c r="M392" s="58">
        <f t="shared" si="74"/>
        <v>0</v>
      </c>
      <c r="N392" s="124">
        <f t="shared" si="80"/>
        <v>0</v>
      </c>
      <c r="O392" s="120">
        <f t="shared" si="81"/>
        <v>0</v>
      </c>
      <c r="P392" s="115">
        <f>SUM(O381:O392)</f>
        <v>0</v>
      </c>
      <c r="Q392" s="141">
        <f t="shared" si="75"/>
        <v>0</v>
      </c>
      <c r="R392" s="120" t="b">
        <f t="shared" si="77"/>
        <v>0</v>
      </c>
      <c r="S392" s="142">
        <f t="shared" si="78"/>
        <v>0</v>
      </c>
      <c r="T392" s="120">
        <f t="shared" si="79"/>
        <v>0</v>
      </c>
      <c r="U392" s="120">
        <f t="shared" si="76"/>
        <v>0</v>
      </c>
      <c r="W392" s="125">
        <f t="shared" si="82"/>
        <v>0</v>
      </c>
    </row>
    <row r="393" spans="2:23" x14ac:dyDescent="0.25">
      <c r="B393" s="47">
        <f>B381+1</f>
        <v>33</v>
      </c>
      <c r="C393" s="47">
        <v>385</v>
      </c>
      <c r="D393" s="51">
        <v>31</v>
      </c>
      <c r="E393" s="51"/>
      <c r="F393" s="53">
        <v>5</v>
      </c>
      <c r="G393" s="44">
        <f t="shared" ref="G393:G456" si="83">F393+$G$4</f>
        <v>6.7</v>
      </c>
      <c r="K393" s="40">
        <v>37073</v>
      </c>
      <c r="L393" s="54" t="str">
        <f t="shared" ref="L393:L456" si="84">IF(J393=1,K393,".")</f>
        <v>.</v>
      </c>
      <c r="M393" s="58">
        <f t="shared" ref="M393:M456" si="85">IF(J393=1,$F$2,0)</f>
        <v>0</v>
      </c>
      <c r="N393" s="124">
        <f t="shared" si="80"/>
        <v>0</v>
      </c>
      <c r="O393" s="120">
        <f t="shared" si="81"/>
        <v>0</v>
      </c>
      <c r="P393" s="42"/>
      <c r="Q393" s="141">
        <f t="shared" si="75"/>
        <v>0</v>
      </c>
      <c r="R393" s="120" t="b">
        <f t="shared" si="77"/>
        <v>0</v>
      </c>
      <c r="S393" s="142">
        <f t="shared" si="78"/>
        <v>0</v>
      </c>
      <c r="T393" s="120">
        <f t="shared" si="79"/>
        <v>0</v>
      </c>
      <c r="U393" s="120">
        <f t="shared" si="76"/>
        <v>0</v>
      </c>
      <c r="W393" s="125">
        <f t="shared" si="82"/>
        <v>0</v>
      </c>
    </row>
    <row r="394" spans="2:23" x14ac:dyDescent="0.25">
      <c r="B394" s="47"/>
      <c r="C394" s="51">
        <v>386</v>
      </c>
      <c r="D394" s="51">
        <v>31</v>
      </c>
      <c r="E394" s="51"/>
      <c r="F394" s="53">
        <v>5</v>
      </c>
      <c r="G394" s="44">
        <f t="shared" si="83"/>
        <v>6.7</v>
      </c>
      <c r="K394" s="40">
        <v>37104</v>
      </c>
      <c r="L394" s="54" t="str">
        <f t="shared" si="84"/>
        <v>.</v>
      </c>
      <c r="M394" s="58">
        <f t="shared" si="85"/>
        <v>0</v>
      </c>
      <c r="N394" s="124">
        <f t="shared" si="80"/>
        <v>0</v>
      </c>
      <c r="O394" s="120">
        <f t="shared" si="81"/>
        <v>0</v>
      </c>
      <c r="P394" s="42"/>
      <c r="Q394" s="141">
        <f t="shared" si="75"/>
        <v>0</v>
      </c>
      <c r="R394" s="120" t="b">
        <f t="shared" si="77"/>
        <v>0</v>
      </c>
      <c r="S394" s="142">
        <f t="shared" si="78"/>
        <v>0</v>
      </c>
      <c r="T394" s="120">
        <f t="shared" si="79"/>
        <v>0</v>
      </c>
      <c r="U394" s="120">
        <f t="shared" si="76"/>
        <v>0</v>
      </c>
      <c r="W394" s="125">
        <f t="shared" si="82"/>
        <v>0</v>
      </c>
    </row>
    <row r="395" spans="2:23" x14ac:dyDescent="0.25">
      <c r="B395" s="47"/>
      <c r="C395" s="51">
        <v>387</v>
      </c>
      <c r="D395" s="51">
        <v>30</v>
      </c>
      <c r="E395" s="51"/>
      <c r="F395" s="53">
        <v>4.78</v>
      </c>
      <c r="G395" s="44">
        <f t="shared" si="83"/>
        <v>6.48</v>
      </c>
      <c r="K395" s="40">
        <v>37135</v>
      </c>
      <c r="L395" s="54" t="str">
        <f t="shared" si="84"/>
        <v>.</v>
      </c>
      <c r="M395" s="58">
        <f t="shared" si="85"/>
        <v>0</v>
      </c>
      <c r="N395" s="124">
        <f t="shared" si="80"/>
        <v>0</v>
      </c>
      <c r="O395" s="120">
        <f t="shared" si="81"/>
        <v>0</v>
      </c>
      <c r="P395" s="42"/>
      <c r="Q395" s="141">
        <f t="shared" si="75"/>
        <v>0</v>
      </c>
      <c r="R395" s="120" t="b">
        <f t="shared" si="77"/>
        <v>0</v>
      </c>
      <c r="S395" s="142">
        <f t="shared" si="78"/>
        <v>0</v>
      </c>
      <c r="T395" s="120">
        <f t="shared" si="79"/>
        <v>0</v>
      </c>
      <c r="U395" s="120">
        <f t="shared" si="76"/>
        <v>0</v>
      </c>
      <c r="W395" s="125">
        <f t="shared" si="82"/>
        <v>0</v>
      </c>
    </row>
    <row r="396" spans="2:23" x14ac:dyDescent="0.25">
      <c r="B396" s="47"/>
      <c r="C396" s="47">
        <v>388</v>
      </c>
      <c r="D396" s="51">
        <v>31</v>
      </c>
      <c r="E396" s="51"/>
      <c r="F396" s="53">
        <v>4.5199999999999996</v>
      </c>
      <c r="G396" s="44">
        <f t="shared" si="83"/>
        <v>6.22</v>
      </c>
      <c r="K396" s="40">
        <v>37165</v>
      </c>
      <c r="L396" s="54" t="str">
        <f t="shared" si="84"/>
        <v>.</v>
      </c>
      <c r="M396" s="58">
        <f t="shared" si="85"/>
        <v>0</v>
      </c>
      <c r="N396" s="124">
        <f t="shared" si="80"/>
        <v>0</v>
      </c>
      <c r="O396" s="120">
        <f t="shared" si="81"/>
        <v>0</v>
      </c>
      <c r="P396" s="42"/>
      <c r="Q396" s="141">
        <f t="shared" si="75"/>
        <v>0</v>
      </c>
      <c r="R396" s="120" t="b">
        <f t="shared" si="77"/>
        <v>0</v>
      </c>
      <c r="S396" s="142">
        <f t="shared" si="78"/>
        <v>0</v>
      </c>
      <c r="T396" s="120">
        <f t="shared" si="79"/>
        <v>0</v>
      </c>
      <c r="U396" s="120">
        <f t="shared" si="76"/>
        <v>0</v>
      </c>
      <c r="W396" s="125">
        <f t="shared" si="82"/>
        <v>0</v>
      </c>
    </row>
    <row r="397" spans="2:23" x14ac:dyDescent="0.25">
      <c r="B397" s="47"/>
      <c r="C397" s="51">
        <v>389</v>
      </c>
      <c r="D397" s="51">
        <v>30</v>
      </c>
      <c r="E397" s="51"/>
      <c r="F397" s="53">
        <v>4.5</v>
      </c>
      <c r="G397" s="44">
        <f t="shared" si="83"/>
        <v>6.2</v>
      </c>
      <c r="K397" s="40">
        <v>37196</v>
      </c>
      <c r="L397" s="54" t="str">
        <f t="shared" si="84"/>
        <v>.</v>
      </c>
      <c r="M397" s="58">
        <f t="shared" si="85"/>
        <v>0</v>
      </c>
      <c r="N397" s="124">
        <f t="shared" si="80"/>
        <v>0</v>
      </c>
      <c r="O397" s="120">
        <f t="shared" si="81"/>
        <v>0</v>
      </c>
      <c r="P397" s="42"/>
      <c r="Q397" s="141">
        <f t="shared" si="75"/>
        <v>0</v>
      </c>
      <c r="R397" s="120" t="b">
        <f t="shared" si="77"/>
        <v>0</v>
      </c>
      <c r="S397" s="142">
        <f t="shared" si="78"/>
        <v>0</v>
      </c>
      <c r="T397" s="120">
        <f t="shared" si="79"/>
        <v>0</v>
      </c>
      <c r="U397" s="120">
        <f t="shared" si="76"/>
        <v>0</v>
      </c>
      <c r="W397" s="125">
        <f t="shared" si="82"/>
        <v>0</v>
      </c>
    </row>
    <row r="398" spans="2:23" x14ac:dyDescent="0.25">
      <c r="B398" s="47"/>
      <c r="C398" s="51">
        <v>390</v>
      </c>
      <c r="D398" s="51">
        <v>31</v>
      </c>
      <c r="E398" s="51"/>
      <c r="F398" s="53">
        <v>4.28</v>
      </c>
      <c r="G398" s="44">
        <f t="shared" si="83"/>
        <v>5.98</v>
      </c>
      <c r="I398" s="96">
        <f>SUM(G387:G398)/12</f>
        <v>6.765833333333334</v>
      </c>
      <c r="K398" s="40">
        <v>37226</v>
      </c>
      <c r="L398" s="54" t="str">
        <f t="shared" si="84"/>
        <v>.</v>
      </c>
      <c r="M398" s="58">
        <f t="shared" si="85"/>
        <v>0</v>
      </c>
      <c r="N398" s="124">
        <f t="shared" si="80"/>
        <v>0</v>
      </c>
      <c r="O398" s="120">
        <f t="shared" si="81"/>
        <v>0</v>
      </c>
      <c r="P398" s="42"/>
      <c r="Q398" s="141">
        <f t="shared" si="75"/>
        <v>0</v>
      </c>
      <c r="R398" s="120" t="b">
        <f t="shared" si="77"/>
        <v>0</v>
      </c>
      <c r="S398" s="142">
        <f t="shared" si="78"/>
        <v>0</v>
      </c>
      <c r="T398" s="120">
        <f t="shared" si="79"/>
        <v>0</v>
      </c>
      <c r="U398" s="120">
        <f t="shared" si="76"/>
        <v>0</v>
      </c>
      <c r="W398" s="125">
        <f t="shared" si="82"/>
        <v>0</v>
      </c>
    </row>
    <row r="399" spans="2:23" x14ac:dyDescent="0.25">
      <c r="B399" s="47"/>
      <c r="C399" s="47">
        <v>391</v>
      </c>
      <c r="D399" s="51">
        <v>31</v>
      </c>
      <c r="E399" s="51"/>
      <c r="F399" s="53">
        <v>4.25</v>
      </c>
      <c r="G399" s="44">
        <f t="shared" si="83"/>
        <v>5.95</v>
      </c>
      <c r="H399" s="39">
        <f>H387+1</f>
        <v>2002</v>
      </c>
      <c r="I399" s="97"/>
      <c r="K399" s="40">
        <v>37257</v>
      </c>
      <c r="L399" s="54" t="str">
        <f t="shared" si="84"/>
        <v>.</v>
      </c>
      <c r="M399" s="58">
        <f t="shared" si="85"/>
        <v>0</v>
      </c>
      <c r="N399" s="124">
        <f t="shared" si="80"/>
        <v>0</v>
      </c>
      <c r="O399" s="120">
        <f t="shared" si="81"/>
        <v>0</v>
      </c>
      <c r="P399" s="42"/>
      <c r="Q399" s="141">
        <f t="shared" si="75"/>
        <v>0</v>
      </c>
      <c r="R399" s="120" t="b">
        <f t="shared" si="77"/>
        <v>0</v>
      </c>
      <c r="S399" s="142">
        <f t="shared" si="78"/>
        <v>0</v>
      </c>
      <c r="T399" s="120">
        <f t="shared" si="79"/>
        <v>0</v>
      </c>
      <c r="U399" s="120">
        <f t="shared" si="76"/>
        <v>0</v>
      </c>
      <c r="W399" s="125">
        <f t="shared" si="82"/>
        <v>0</v>
      </c>
    </row>
    <row r="400" spans="2:23" x14ac:dyDescent="0.25">
      <c r="B400" s="47"/>
      <c r="C400" s="51">
        <v>392</v>
      </c>
      <c r="D400" s="51">
        <v>28.25</v>
      </c>
      <c r="E400" s="51"/>
      <c r="F400" s="53">
        <v>4.25</v>
      </c>
      <c r="G400" s="44">
        <f t="shared" si="83"/>
        <v>5.95</v>
      </c>
      <c r="K400" s="40">
        <v>37288</v>
      </c>
      <c r="L400" s="54" t="str">
        <f t="shared" si="84"/>
        <v>.</v>
      </c>
      <c r="M400" s="58">
        <f t="shared" si="85"/>
        <v>0</v>
      </c>
      <c r="N400" s="124">
        <f t="shared" si="80"/>
        <v>0</v>
      </c>
      <c r="O400" s="120">
        <f t="shared" si="81"/>
        <v>0</v>
      </c>
      <c r="P400" s="42"/>
      <c r="Q400" s="141">
        <f t="shared" ref="Q400:Q463" si="86">M400+N400+O400</f>
        <v>0</v>
      </c>
      <c r="R400" s="120" t="b">
        <f t="shared" si="77"/>
        <v>0</v>
      </c>
      <c r="S400" s="142">
        <f t="shared" si="78"/>
        <v>0</v>
      </c>
      <c r="T400" s="120">
        <f t="shared" si="79"/>
        <v>0</v>
      </c>
      <c r="U400" s="120">
        <f t="shared" ref="U400:U463" si="87">IF(M400+N400&gt;0,Q400-T400,0)</f>
        <v>0</v>
      </c>
      <c r="W400" s="125">
        <f t="shared" si="82"/>
        <v>0</v>
      </c>
    </row>
    <row r="401" spans="2:23" x14ac:dyDescent="0.25">
      <c r="B401" s="47"/>
      <c r="C401" s="51">
        <v>393</v>
      </c>
      <c r="D401" s="51">
        <v>31</v>
      </c>
      <c r="E401" s="51"/>
      <c r="F401" s="53">
        <v>4.25</v>
      </c>
      <c r="G401" s="44">
        <f t="shared" si="83"/>
        <v>5.95</v>
      </c>
      <c r="K401" s="40">
        <v>37316</v>
      </c>
      <c r="L401" s="54" t="str">
        <f t="shared" si="84"/>
        <v>.</v>
      </c>
      <c r="M401" s="58">
        <f t="shared" si="85"/>
        <v>0</v>
      </c>
      <c r="N401" s="124">
        <f t="shared" si="80"/>
        <v>0</v>
      </c>
      <c r="O401" s="120">
        <f t="shared" si="81"/>
        <v>0</v>
      </c>
      <c r="P401" s="42"/>
      <c r="Q401" s="141">
        <f t="shared" si="86"/>
        <v>0</v>
      </c>
      <c r="R401" s="120" t="b">
        <f t="shared" si="77"/>
        <v>0</v>
      </c>
      <c r="S401" s="142">
        <f t="shared" si="78"/>
        <v>0</v>
      </c>
      <c r="T401" s="120">
        <f t="shared" si="79"/>
        <v>0</v>
      </c>
      <c r="U401" s="120">
        <f t="shared" si="87"/>
        <v>0</v>
      </c>
      <c r="W401" s="125">
        <f t="shared" si="82"/>
        <v>0</v>
      </c>
    </row>
    <row r="402" spans="2:23" x14ac:dyDescent="0.25">
      <c r="B402" s="47"/>
      <c r="C402" s="47">
        <v>394</v>
      </c>
      <c r="D402" s="51">
        <v>30</v>
      </c>
      <c r="E402" s="51"/>
      <c r="F402" s="53">
        <v>4.25</v>
      </c>
      <c r="G402" s="44">
        <f t="shared" si="83"/>
        <v>5.95</v>
      </c>
      <c r="K402" s="40">
        <v>37347</v>
      </c>
      <c r="L402" s="54" t="str">
        <f t="shared" si="84"/>
        <v>.</v>
      </c>
      <c r="M402" s="58">
        <f t="shared" si="85"/>
        <v>0</v>
      </c>
      <c r="N402" s="124">
        <f t="shared" si="80"/>
        <v>0</v>
      </c>
      <c r="O402" s="120">
        <f t="shared" si="81"/>
        <v>0</v>
      </c>
      <c r="P402" s="42"/>
      <c r="Q402" s="141">
        <f t="shared" si="86"/>
        <v>0</v>
      </c>
      <c r="R402" s="120" t="b">
        <f t="shared" si="77"/>
        <v>0</v>
      </c>
      <c r="S402" s="142">
        <f t="shared" si="78"/>
        <v>0</v>
      </c>
      <c r="T402" s="120">
        <f t="shared" si="79"/>
        <v>0</v>
      </c>
      <c r="U402" s="120">
        <f t="shared" si="87"/>
        <v>0</v>
      </c>
      <c r="W402" s="125">
        <f t="shared" si="82"/>
        <v>0</v>
      </c>
    </row>
    <row r="403" spans="2:23" x14ac:dyDescent="0.25">
      <c r="B403" s="47"/>
      <c r="C403" s="51">
        <v>395</v>
      </c>
      <c r="D403" s="51">
        <v>31</v>
      </c>
      <c r="E403" s="51"/>
      <c r="F403" s="53">
        <v>4.45</v>
      </c>
      <c r="G403" s="44">
        <f t="shared" si="83"/>
        <v>6.15</v>
      </c>
      <c r="K403" s="40">
        <v>37377</v>
      </c>
      <c r="L403" s="54" t="str">
        <f t="shared" si="84"/>
        <v>.</v>
      </c>
      <c r="M403" s="58">
        <f t="shared" si="85"/>
        <v>0</v>
      </c>
      <c r="N403" s="124">
        <f t="shared" si="80"/>
        <v>0</v>
      </c>
      <c r="O403" s="120">
        <f t="shared" si="81"/>
        <v>0</v>
      </c>
      <c r="P403" s="42"/>
      <c r="Q403" s="141">
        <f t="shared" si="86"/>
        <v>0</v>
      </c>
      <c r="R403" s="120" t="b">
        <f t="shared" si="77"/>
        <v>0</v>
      </c>
      <c r="S403" s="142">
        <f t="shared" si="78"/>
        <v>0</v>
      </c>
      <c r="T403" s="120">
        <f t="shared" si="79"/>
        <v>0</v>
      </c>
      <c r="U403" s="120">
        <f t="shared" si="87"/>
        <v>0</v>
      </c>
      <c r="W403" s="125">
        <f t="shared" si="82"/>
        <v>0</v>
      </c>
    </row>
    <row r="404" spans="2:23" x14ac:dyDescent="0.25">
      <c r="B404" s="47"/>
      <c r="C404" s="51">
        <v>396</v>
      </c>
      <c r="D404" s="51">
        <v>30</v>
      </c>
      <c r="E404" s="51"/>
      <c r="F404" s="53">
        <v>4.72</v>
      </c>
      <c r="G404" s="44">
        <f t="shared" si="83"/>
        <v>6.42</v>
      </c>
      <c r="K404" s="40">
        <v>37408</v>
      </c>
      <c r="L404" s="54" t="str">
        <f t="shared" si="84"/>
        <v>.</v>
      </c>
      <c r="M404" s="58">
        <f t="shared" si="85"/>
        <v>0</v>
      </c>
      <c r="N404" s="124">
        <f t="shared" si="80"/>
        <v>0</v>
      </c>
      <c r="O404" s="120">
        <f t="shared" si="81"/>
        <v>0</v>
      </c>
      <c r="P404" s="115">
        <f>SUM(O393:O404)</f>
        <v>0</v>
      </c>
      <c r="Q404" s="141">
        <f t="shared" si="86"/>
        <v>0</v>
      </c>
      <c r="R404" s="120" t="b">
        <f t="shared" si="77"/>
        <v>0</v>
      </c>
      <c r="S404" s="142">
        <f t="shared" si="78"/>
        <v>0</v>
      </c>
      <c r="T404" s="120">
        <f t="shared" si="79"/>
        <v>0</v>
      </c>
      <c r="U404" s="120">
        <f t="shared" si="87"/>
        <v>0</v>
      </c>
      <c r="W404" s="125">
        <f t="shared" si="82"/>
        <v>0</v>
      </c>
    </row>
    <row r="405" spans="2:23" x14ac:dyDescent="0.25">
      <c r="B405" s="47">
        <f>B393+1</f>
        <v>34</v>
      </c>
      <c r="C405" s="47">
        <v>397</v>
      </c>
      <c r="D405" s="51">
        <v>31</v>
      </c>
      <c r="E405" s="51"/>
      <c r="F405" s="53">
        <v>4.75</v>
      </c>
      <c r="G405" s="44">
        <f t="shared" si="83"/>
        <v>6.45</v>
      </c>
      <c r="K405" s="40">
        <v>37438</v>
      </c>
      <c r="L405" s="54" t="str">
        <f t="shared" si="84"/>
        <v>.</v>
      </c>
      <c r="M405" s="58">
        <f t="shared" si="85"/>
        <v>0</v>
      </c>
      <c r="N405" s="124">
        <f t="shared" si="80"/>
        <v>0</v>
      </c>
      <c r="O405" s="120">
        <f t="shared" si="81"/>
        <v>0</v>
      </c>
      <c r="P405" s="42"/>
      <c r="Q405" s="141">
        <f t="shared" si="86"/>
        <v>0</v>
      </c>
      <c r="R405" s="120" t="b">
        <f t="shared" ref="R405:R468" si="88">IF(M405+N405&gt;0,$F$3)</f>
        <v>0</v>
      </c>
      <c r="S405" s="142">
        <f t="shared" ref="S405:S468" si="89">IF(M405+N405&gt;0,O405,0)</f>
        <v>0</v>
      </c>
      <c r="T405" s="120">
        <f t="shared" ref="T405:T468" si="90">IF(M405+N405&gt;0,R405+S405,0)</f>
        <v>0</v>
      </c>
      <c r="U405" s="120">
        <f t="shared" si="87"/>
        <v>0</v>
      </c>
      <c r="W405" s="125">
        <f t="shared" si="82"/>
        <v>0</v>
      </c>
    </row>
    <row r="406" spans="2:23" x14ac:dyDescent="0.25">
      <c r="B406" s="47"/>
      <c r="C406" s="51">
        <v>398</v>
      </c>
      <c r="D406" s="51">
        <v>31</v>
      </c>
      <c r="E406" s="51"/>
      <c r="F406" s="53">
        <v>4.75</v>
      </c>
      <c r="G406" s="44">
        <f t="shared" si="83"/>
        <v>6.45</v>
      </c>
      <c r="K406" s="40">
        <v>37469</v>
      </c>
      <c r="L406" s="54" t="str">
        <f t="shared" si="84"/>
        <v>.</v>
      </c>
      <c r="M406" s="58">
        <f t="shared" si="85"/>
        <v>0</v>
      </c>
      <c r="N406" s="124">
        <f t="shared" si="80"/>
        <v>0</v>
      </c>
      <c r="O406" s="120">
        <f t="shared" si="81"/>
        <v>0</v>
      </c>
      <c r="P406" s="42"/>
      <c r="Q406" s="141">
        <f t="shared" si="86"/>
        <v>0</v>
      </c>
      <c r="R406" s="120" t="b">
        <f t="shared" si="88"/>
        <v>0</v>
      </c>
      <c r="S406" s="142">
        <f t="shared" si="89"/>
        <v>0</v>
      </c>
      <c r="T406" s="120">
        <f t="shared" si="90"/>
        <v>0</v>
      </c>
      <c r="U406" s="120">
        <f t="shared" si="87"/>
        <v>0</v>
      </c>
      <c r="W406" s="125">
        <f t="shared" si="82"/>
        <v>0</v>
      </c>
    </row>
    <row r="407" spans="2:23" x14ac:dyDescent="0.25">
      <c r="B407" s="47"/>
      <c r="C407" s="51">
        <v>399</v>
      </c>
      <c r="D407" s="51">
        <v>30</v>
      </c>
      <c r="E407" s="51"/>
      <c r="F407" s="53">
        <v>4.75</v>
      </c>
      <c r="G407" s="44">
        <f t="shared" si="83"/>
        <v>6.45</v>
      </c>
      <c r="K407" s="40">
        <v>37500</v>
      </c>
      <c r="L407" s="54" t="str">
        <f t="shared" si="84"/>
        <v>.</v>
      </c>
      <c r="M407" s="58">
        <f t="shared" si="85"/>
        <v>0</v>
      </c>
      <c r="N407" s="124">
        <f t="shared" si="80"/>
        <v>0</v>
      </c>
      <c r="O407" s="120">
        <f t="shared" si="81"/>
        <v>0</v>
      </c>
      <c r="P407" s="42"/>
      <c r="Q407" s="141">
        <f t="shared" si="86"/>
        <v>0</v>
      </c>
      <c r="R407" s="120" t="b">
        <f t="shared" si="88"/>
        <v>0</v>
      </c>
      <c r="S407" s="142">
        <f t="shared" si="89"/>
        <v>0</v>
      </c>
      <c r="T407" s="120">
        <f t="shared" si="90"/>
        <v>0</v>
      </c>
      <c r="U407" s="120">
        <f t="shared" si="87"/>
        <v>0</v>
      </c>
      <c r="W407" s="125">
        <f t="shared" si="82"/>
        <v>0</v>
      </c>
    </row>
    <row r="408" spans="2:23" x14ac:dyDescent="0.25">
      <c r="B408" s="47"/>
      <c r="C408" s="47">
        <v>400</v>
      </c>
      <c r="D408" s="51">
        <v>31</v>
      </c>
      <c r="E408" s="51"/>
      <c r="F408" s="53">
        <v>4.75</v>
      </c>
      <c r="G408" s="44">
        <f t="shared" si="83"/>
        <v>6.45</v>
      </c>
      <c r="K408" s="40">
        <v>37530</v>
      </c>
      <c r="L408" s="54" t="str">
        <f t="shared" si="84"/>
        <v>.</v>
      </c>
      <c r="M408" s="58">
        <f t="shared" si="85"/>
        <v>0</v>
      </c>
      <c r="N408" s="124">
        <f t="shared" si="80"/>
        <v>0</v>
      </c>
      <c r="O408" s="120">
        <f t="shared" si="81"/>
        <v>0</v>
      </c>
      <c r="P408" s="42"/>
      <c r="Q408" s="141">
        <f t="shared" si="86"/>
        <v>0</v>
      </c>
      <c r="R408" s="120" t="b">
        <f t="shared" si="88"/>
        <v>0</v>
      </c>
      <c r="S408" s="142">
        <f t="shared" si="89"/>
        <v>0</v>
      </c>
      <c r="T408" s="120">
        <f t="shared" si="90"/>
        <v>0</v>
      </c>
      <c r="U408" s="120">
        <f t="shared" si="87"/>
        <v>0</v>
      </c>
      <c r="W408" s="125">
        <f t="shared" si="82"/>
        <v>0</v>
      </c>
    </row>
    <row r="409" spans="2:23" x14ac:dyDescent="0.25">
      <c r="B409" s="47"/>
      <c r="C409" s="51">
        <v>401</v>
      </c>
      <c r="D409" s="51">
        <v>30</v>
      </c>
      <c r="E409" s="51"/>
      <c r="F409" s="53">
        <v>4.75</v>
      </c>
      <c r="G409" s="44">
        <f t="shared" si="83"/>
        <v>6.45</v>
      </c>
      <c r="K409" s="40">
        <v>37561</v>
      </c>
      <c r="L409" s="54" t="str">
        <f t="shared" si="84"/>
        <v>.</v>
      </c>
      <c r="M409" s="58">
        <f t="shared" si="85"/>
        <v>0</v>
      </c>
      <c r="N409" s="124">
        <f t="shared" si="80"/>
        <v>0</v>
      </c>
      <c r="O409" s="120">
        <f t="shared" si="81"/>
        <v>0</v>
      </c>
      <c r="P409" s="42"/>
      <c r="Q409" s="141">
        <f t="shared" si="86"/>
        <v>0</v>
      </c>
      <c r="R409" s="120" t="b">
        <f t="shared" si="88"/>
        <v>0</v>
      </c>
      <c r="S409" s="142">
        <f t="shared" si="89"/>
        <v>0</v>
      </c>
      <c r="T409" s="120">
        <f t="shared" si="90"/>
        <v>0</v>
      </c>
      <c r="U409" s="120">
        <f t="shared" si="87"/>
        <v>0</v>
      </c>
      <c r="W409" s="125">
        <f t="shared" si="82"/>
        <v>0</v>
      </c>
    </row>
    <row r="410" spans="2:23" x14ac:dyDescent="0.25">
      <c r="B410" s="47"/>
      <c r="C410" s="51">
        <v>402</v>
      </c>
      <c r="D410" s="51">
        <v>31</v>
      </c>
      <c r="E410" s="51"/>
      <c r="F410" s="53">
        <v>4.75</v>
      </c>
      <c r="G410" s="44">
        <f t="shared" si="83"/>
        <v>6.45</v>
      </c>
      <c r="I410" s="96">
        <f>SUM(G399:G410)/12</f>
        <v>6.2558333333333351</v>
      </c>
      <c r="K410" s="40">
        <v>37591</v>
      </c>
      <c r="L410" s="54" t="str">
        <f t="shared" si="84"/>
        <v>.</v>
      </c>
      <c r="M410" s="58">
        <f t="shared" si="85"/>
        <v>0</v>
      </c>
      <c r="N410" s="124">
        <f t="shared" si="80"/>
        <v>0</v>
      </c>
      <c r="O410" s="120">
        <f t="shared" si="81"/>
        <v>0</v>
      </c>
      <c r="P410" s="42"/>
      <c r="Q410" s="141">
        <f t="shared" si="86"/>
        <v>0</v>
      </c>
      <c r="R410" s="120" t="b">
        <f t="shared" si="88"/>
        <v>0</v>
      </c>
      <c r="S410" s="142">
        <f t="shared" si="89"/>
        <v>0</v>
      </c>
      <c r="T410" s="120">
        <f t="shared" si="90"/>
        <v>0</v>
      </c>
      <c r="U410" s="120">
        <f t="shared" si="87"/>
        <v>0</v>
      </c>
      <c r="W410" s="125">
        <f t="shared" si="82"/>
        <v>0</v>
      </c>
    </row>
    <row r="411" spans="2:23" x14ac:dyDescent="0.25">
      <c r="B411" s="47"/>
      <c r="C411" s="47">
        <v>403</v>
      </c>
      <c r="D411" s="51">
        <v>31</v>
      </c>
      <c r="E411" s="51"/>
      <c r="F411" s="53">
        <v>4.75</v>
      </c>
      <c r="G411" s="44">
        <f t="shared" si="83"/>
        <v>6.45</v>
      </c>
      <c r="H411" s="39">
        <f>H399+1</f>
        <v>2003</v>
      </c>
      <c r="K411" s="40">
        <v>37622</v>
      </c>
      <c r="L411" s="54" t="str">
        <f t="shared" si="84"/>
        <v>.</v>
      </c>
      <c r="M411" s="58">
        <f t="shared" si="85"/>
        <v>0</v>
      </c>
      <c r="N411" s="124">
        <f t="shared" si="80"/>
        <v>0</v>
      </c>
      <c r="O411" s="120">
        <f t="shared" si="81"/>
        <v>0</v>
      </c>
      <c r="P411" s="42"/>
      <c r="Q411" s="141">
        <f t="shared" si="86"/>
        <v>0</v>
      </c>
      <c r="R411" s="120" t="b">
        <f t="shared" si="88"/>
        <v>0</v>
      </c>
      <c r="S411" s="142">
        <f t="shared" si="89"/>
        <v>0</v>
      </c>
      <c r="T411" s="120">
        <f t="shared" si="90"/>
        <v>0</v>
      </c>
      <c r="U411" s="120">
        <f t="shared" si="87"/>
        <v>0</v>
      </c>
      <c r="W411" s="125">
        <f t="shared" si="82"/>
        <v>0</v>
      </c>
    </row>
    <row r="412" spans="2:23" x14ac:dyDescent="0.25">
      <c r="B412" s="47"/>
      <c r="C412" s="51">
        <v>404</v>
      </c>
      <c r="D412" s="51">
        <v>28.25</v>
      </c>
      <c r="E412" s="51"/>
      <c r="F412" s="53">
        <v>4.75</v>
      </c>
      <c r="G412" s="44">
        <f t="shared" si="83"/>
        <v>6.45</v>
      </c>
      <c r="K412" s="40">
        <v>37653</v>
      </c>
      <c r="L412" s="54" t="str">
        <f t="shared" si="84"/>
        <v>.</v>
      </c>
      <c r="M412" s="58">
        <f t="shared" si="85"/>
        <v>0</v>
      </c>
      <c r="N412" s="124">
        <f t="shared" si="80"/>
        <v>0</v>
      </c>
      <c r="O412" s="120">
        <f t="shared" si="81"/>
        <v>0</v>
      </c>
      <c r="P412" s="42"/>
      <c r="Q412" s="141">
        <f t="shared" si="86"/>
        <v>0</v>
      </c>
      <c r="R412" s="120" t="b">
        <f t="shared" si="88"/>
        <v>0</v>
      </c>
      <c r="S412" s="142">
        <f t="shared" si="89"/>
        <v>0</v>
      </c>
      <c r="T412" s="120">
        <f t="shared" si="90"/>
        <v>0</v>
      </c>
      <c r="U412" s="120">
        <f t="shared" si="87"/>
        <v>0</v>
      </c>
      <c r="W412" s="125">
        <f t="shared" si="82"/>
        <v>0</v>
      </c>
    </row>
    <row r="413" spans="2:23" x14ac:dyDescent="0.25">
      <c r="B413" s="47"/>
      <c r="C413" s="51">
        <v>405</v>
      </c>
      <c r="D413" s="51">
        <v>31</v>
      </c>
      <c r="E413" s="51"/>
      <c r="F413" s="53">
        <v>4.75</v>
      </c>
      <c r="G413" s="44">
        <f t="shared" si="83"/>
        <v>6.45</v>
      </c>
      <c r="K413" s="40">
        <v>37681</v>
      </c>
      <c r="L413" s="54" t="str">
        <f t="shared" si="84"/>
        <v>.</v>
      </c>
      <c r="M413" s="58">
        <f t="shared" si="85"/>
        <v>0</v>
      </c>
      <c r="N413" s="124">
        <f t="shared" si="80"/>
        <v>0</v>
      </c>
      <c r="O413" s="120">
        <f t="shared" si="81"/>
        <v>0</v>
      </c>
      <c r="P413" s="42"/>
      <c r="Q413" s="141">
        <f t="shared" si="86"/>
        <v>0</v>
      </c>
      <c r="R413" s="120" t="b">
        <f t="shared" si="88"/>
        <v>0</v>
      </c>
      <c r="S413" s="142">
        <f t="shared" si="89"/>
        <v>0</v>
      </c>
      <c r="T413" s="120">
        <f t="shared" si="90"/>
        <v>0</v>
      </c>
      <c r="U413" s="120">
        <f t="shared" si="87"/>
        <v>0</v>
      </c>
      <c r="W413" s="125">
        <f t="shared" si="82"/>
        <v>0</v>
      </c>
    </row>
    <row r="414" spans="2:23" x14ac:dyDescent="0.25">
      <c r="B414" s="47"/>
      <c r="C414" s="47">
        <v>406</v>
      </c>
      <c r="D414" s="51">
        <v>30</v>
      </c>
      <c r="E414" s="51"/>
      <c r="F414" s="53">
        <v>4.75</v>
      </c>
      <c r="G414" s="44">
        <f t="shared" si="83"/>
        <v>6.45</v>
      </c>
      <c r="K414" s="40">
        <v>37712</v>
      </c>
      <c r="L414" s="54" t="str">
        <f t="shared" si="84"/>
        <v>.</v>
      </c>
      <c r="M414" s="58">
        <f t="shared" si="85"/>
        <v>0</v>
      </c>
      <c r="N414" s="124">
        <f t="shared" si="80"/>
        <v>0</v>
      </c>
      <c r="O414" s="120">
        <f t="shared" si="81"/>
        <v>0</v>
      </c>
      <c r="P414" s="42"/>
      <c r="Q414" s="141">
        <f t="shared" si="86"/>
        <v>0</v>
      </c>
      <c r="R414" s="120" t="b">
        <f t="shared" si="88"/>
        <v>0</v>
      </c>
      <c r="S414" s="142">
        <f t="shared" si="89"/>
        <v>0</v>
      </c>
      <c r="T414" s="120">
        <f t="shared" si="90"/>
        <v>0</v>
      </c>
      <c r="U414" s="120">
        <f t="shared" si="87"/>
        <v>0</v>
      </c>
      <c r="W414" s="125">
        <f t="shared" si="82"/>
        <v>0</v>
      </c>
    </row>
    <row r="415" spans="2:23" x14ac:dyDescent="0.25">
      <c r="B415" s="47"/>
      <c r="C415" s="51">
        <v>407</v>
      </c>
      <c r="D415" s="51">
        <v>31</v>
      </c>
      <c r="E415" s="51"/>
      <c r="F415" s="53">
        <v>4.75</v>
      </c>
      <c r="G415" s="44">
        <f t="shared" si="83"/>
        <v>6.45</v>
      </c>
      <c r="K415" s="40">
        <v>37742</v>
      </c>
      <c r="L415" s="54" t="str">
        <f t="shared" si="84"/>
        <v>.</v>
      </c>
      <c r="M415" s="58">
        <f t="shared" si="85"/>
        <v>0</v>
      </c>
      <c r="N415" s="124">
        <f t="shared" si="80"/>
        <v>0</v>
      </c>
      <c r="O415" s="120">
        <f t="shared" si="81"/>
        <v>0</v>
      </c>
      <c r="P415" s="42"/>
      <c r="Q415" s="141">
        <f t="shared" si="86"/>
        <v>0</v>
      </c>
      <c r="R415" s="120" t="b">
        <f t="shared" si="88"/>
        <v>0</v>
      </c>
      <c r="S415" s="142">
        <f t="shared" si="89"/>
        <v>0</v>
      </c>
      <c r="T415" s="120">
        <f t="shared" si="90"/>
        <v>0</v>
      </c>
      <c r="U415" s="120">
        <f t="shared" si="87"/>
        <v>0</v>
      </c>
      <c r="W415" s="125">
        <f t="shared" si="82"/>
        <v>0</v>
      </c>
    </row>
    <row r="416" spans="2:23" x14ac:dyDescent="0.25">
      <c r="B416" s="47"/>
      <c r="C416" s="51">
        <v>408</v>
      </c>
      <c r="D416" s="51">
        <v>30</v>
      </c>
      <c r="E416" s="51"/>
      <c r="F416" s="53">
        <v>4.75</v>
      </c>
      <c r="G416" s="44">
        <f t="shared" si="83"/>
        <v>6.45</v>
      </c>
      <c r="K416" s="40">
        <v>37773</v>
      </c>
      <c r="L416" s="54" t="str">
        <f t="shared" si="84"/>
        <v>.</v>
      </c>
      <c r="M416" s="58">
        <f t="shared" si="85"/>
        <v>0</v>
      </c>
      <c r="N416" s="124">
        <f t="shared" si="80"/>
        <v>0</v>
      </c>
      <c r="O416" s="120">
        <f t="shared" si="81"/>
        <v>0</v>
      </c>
      <c r="P416" s="115">
        <f>SUM(O405:O416)</f>
        <v>0</v>
      </c>
      <c r="Q416" s="141">
        <f t="shared" si="86"/>
        <v>0</v>
      </c>
      <c r="R416" s="120" t="b">
        <f t="shared" si="88"/>
        <v>0</v>
      </c>
      <c r="S416" s="142">
        <f t="shared" si="89"/>
        <v>0</v>
      </c>
      <c r="T416" s="120">
        <f t="shared" si="90"/>
        <v>0</v>
      </c>
      <c r="U416" s="120">
        <f t="shared" si="87"/>
        <v>0</v>
      </c>
      <c r="W416" s="125">
        <f t="shared" si="82"/>
        <v>0</v>
      </c>
    </row>
    <row r="417" spans="2:23" x14ac:dyDescent="0.25">
      <c r="B417" s="47">
        <f>B405+1</f>
        <v>35</v>
      </c>
      <c r="C417" s="47">
        <v>409</v>
      </c>
      <c r="D417" s="51">
        <v>31</v>
      </c>
      <c r="E417" s="51"/>
      <c r="F417" s="53">
        <v>4.75</v>
      </c>
      <c r="G417" s="44">
        <f t="shared" si="83"/>
        <v>6.45</v>
      </c>
      <c r="K417" s="40">
        <v>37803</v>
      </c>
      <c r="L417" s="54" t="str">
        <f t="shared" si="84"/>
        <v>.</v>
      </c>
      <c r="M417" s="58">
        <f t="shared" si="85"/>
        <v>0</v>
      </c>
      <c r="N417" s="124">
        <f t="shared" si="80"/>
        <v>0</v>
      </c>
      <c r="O417" s="120">
        <f t="shared" si="81"/>
        <v>0</v>
      </c>
      <c r="P417" s="42"/>
      <c r="Q417" s="141">
        <f t="shared" si="86"/>
        <v>0</v>
      </c>
      <c r="R417" s="120" t="b">
        <f t="shared" si="88"/>
        <v>0</v>
      </c>
      <c r="S417" s="142">
        <f t="shared" si="89"/>
        <v>0</v>
      </c>
      <c r="T417" s="120">
        <f t="shared" si="90"/>
        <v>0</v>
      </c>
      <c r="U417" s="120">
        <f t="shared" si="87"/>
        <v>0</v>
      </c>
      <c r="W417" s="125">
        <f t="shared" si="82"/>
        <v>0</v>
      </c>
    </row>
    <row r="418" spans="2:23" x14ac:dyDescent="0.25">
      <c r="B418" s="47"/>
      <c r="C418" s="51">
        <v>410</v>
      </c>
      <c r="D418" s="51">
        <v>31</v>
      </c>
      <c r="E418" s="51"/>
      <c r="F418" s="53">
        <v>4.75</v>
      </c>
      <c r="G418" s="44">
        <f t="shared" si="83"/>
        <v>6.45</v>
      </c>
      <c r="K418" s="40">
        <v>37834</v>
      </c>
      <c r="L418" s="54" t="str">
        <f t="shared" si="84"/>
        <v>.</v>
      </c>
      <c r="M418" s="58">
        <f t="shared" si="85"/>
        <v>0</v>
      </c>
      <c r="N418" s="124">
        <f t="shared" si="80"/>
        <v>0</v>
      </c>
      <c r="O418" s="120">
        <f t="shared" si="81"/>
        <v>0</v>
      </c>
      <c r="P418" s="42"/>
      <c r="Q418" s="141">
        <f t="shared" si="86"/>
        <v>0</v>
      </c>
      <c r="R418" s="120" t="b">
        <f t="shared" si="88"/>
        <v>0</v>
      </c>
      <c r="S418" s="142">
        <f t="shared" si="89"/>
        <v>0</v>
      </c>
      <c r="T418" s="120">
        <f t="shared" si="90"/>
        <v>0</v>
      </c>
      <c r="U418" s="120">
        <f t="shared" si="87"/>
        <v>0</v>
      </c>
      <c r="W418" s="125">
        <f t="shared" si="82"/>
        <v>0</v>
      </c>
    </row>
    <row r="419" spans="2:23" x14ac:dyDescent="0.25">
      <c r="B419" s="47"/>
      <c r="C419" s="51">
        <v>411</v>
      </c>
      <c r="D419" s="51">
        <v>30</v>
      </c>
      <c r="E419" s="51"/>
      <c r="F419" s="53">
        <v>4.75</v>
      </c>
      <c r="G419" s="44">
        <f t="shared" si="83"/>
        <v>6.45</v>
      </c>
      <c r="K419" s="40">
        <v>37865</v>
      </c>
      <c r="L419" s="54" t="str">
        <f t="shared" si="84"/>
        <v>.</v>
      </c>
      <c r="M419" s="58">
        <f t="shared" si="85"/>
        <v>0</v>
      </c>
      <c r="N419" s="124">
        <f t="shared" si="80"/>
        <v>0</v>
      </c>
      <c r="O419" s="120">
        <f t="shared" si="81"/>
        <v>0</v>
      </c>
      <c r="P419" s="42"/>
      <c r="Q419" s="141">
        <f t="shared" si="86"/>
        <v>0</v>
      </c>
      <c r="R419" s="120" t="b">
        <f t="shared" si="88"/>
        <v>0</v>
      </c>
      <c r="S419" s="142">
        <f t="shared" si="89"/>
        <v>0</v>
      </c>
      <c r="T419" s="120">
        <f t="shared" si="90"/>
        <v>0</v>
      </c>
      <c r="U419" s="120">
        <f t="shared" si="87"/>
        <v>0</v>
      </c>
      <c r="W419" s="125">
        <f t="shared" si="82"/>
        <v>0</v>
      </c>
    </row>
    <row r="420" spans="2:23" x14ac:dyDescent="0.25">
      <c r="B420" s="47"/>
      <c r="C420" s="47">
        <v>412</v>
      </c>
      <c r="D420" s="51">
        <v>31</v>
      </c>
      <c r="E420" s="51"/>
      <c r="F420" s="53">
        <v>4.75</v>
      </c>
      <c r="G420" s="44">
        <f t="shared" si="83"/>
        <v>6.45</v>
      </c>
      <c r="K420" s="40">
        <v>37895</v>
      </c>
      <c r="L420" s="54" t="str">
        <f t="shared" si="84"/>
        <v>.</v>
      </c>
      <c r="M420" s="58">
        <f t="shared" si="85"/>
        <v>0</v>
      </c>
      <c r="N420" s="124">
        <f t="shared" si="80"/>
        <v>0</v>
      </c>
      <c r="O420" s="120">
        <f t="shared" si="81"/>
        <v>0</v>
      </c>
      <c r="P420" s="42"/>
      <c r="Q420" s="141">
        <f t="shared" si="86"/>
        <v>0</v>
      </c>
      <c r="R420" s="120" t="b">
        <f t="shared" si="88"/>
        <v>0</v>
      </c>
      <c r="S420" s="142">
        <f t="shared" si="89"/>
        <v>0</v>
      </c>
      <c r="T420" s="120">
        <f t="shared" si="90"/>
        <v>0</v>
      </c>
      <c r="U420" s="120">
        <f t="shared" si="87"/>
        <v>0</v>
      </c>
      <c r="W420" s="125">
        <f t="shared" si="82"/>
        <v>0</v>
      </c>
    </row>
    <row r="421" spans="2:23" x14ac:dyDescent="0.25">
      <c r="B421" s="47"/>
      <c r="C421" s="51">
        <v>413</v>
      </c>
      <c r="D421" s="51">
        <v>30</v>
      </c>
      <c r="E421" s="51"/>
      <c r="F421" s="53">
        <v>4.9800000000000004</v>
      </c>
      <c r="G421" s="44">
        <f t="shared" si="83"/>
        <v>6.6800000000000006</v>
      </c>
      <c r="K421" s="40">
        <v>37926</v>
      </c>
      <c r="L421" s="54" t="str">
        <f t="shared" si="84"/>
        <v>.</v>
      </c>
      <c r="M421" s="58">
        <f t="shared" si="85"/>
        <v>0</v>
      </c>
      <c r="N421" s="124">
        <f t="shared" ref="N421:N484" si="91">IF(U420&gt;0,U420,0)</f>
        <v>0</v>
      </c>
      <c r="O421" s="120">
        <f t="shared" ref="O421:O484" si="92">IF(M421+N421&gt;0,(M421+N421)*G421/100/365*D421,0)</f>
        <v>0</v>
      </c>
      <c r="P421" s="42"/>
      <c r="Q421" s="141">
        <f t="shared" si="86"/>
        <v>0</v>
      </c>
      <c r="R421" s="120" t="b">
        <f t="shared" si="88"/>
        <v>0</v>
      </c>
      <c r="S421" s="142">
        <f t="shared" si="89"/>
        <v>0</v>
      </c>
      <c r="T421" s="120">
        <f t="shared" si="90"/>
        <v>0</v>
      </c>
      <c r="U421" s="120">
        <f t="shared" si="87"/>
        <v>0</v>
      </c>
      <c r="W421" s="125">
        <f t="shared" si="82"/>
        <v>0</v>
      </c>
    </row>
    <row r="422" spans="2:23" x14ac:dyDescent="0.25">
      <c r="B422" s="47"/>
      <c r="C422" s="51">
        <v>414</v>
      </c>
      <c r="D422" s="51">
        <v>31</v>
      </c>
      <c r="E422" s="51"/>
      <c r="F422" s="53">
        <v>5.23</v>
      </c>
      <c r="G422" s="44">
        <f t="shared" si="83"/>
        <v>6.9300000000000006</v>
      </c>
      <c r="I422" s="96">
        <f>SUM(G411:G422)/12</f>
        <v>6.509166666666669</v>
      </c>
      <c r="K422" s="40">
        <v>37956</v>
      </c>
      <c r="L422" s="54" t="str">
        <f t="shared" si="84"/>
        <v>.</v>
      </c>
      <c r="M422" s="58">
        <f t="shared" si="85"/>
        <v>0</v>
      </c>
      <c r="N422" s="124">
        <f t="shared" si="91"/>
        <v>0</v>
      </c>
      <c r="O422" s="120">
        <f t="shared" si="92"/>
        <v>0</v>
      </c>
      <c r="P422" s="42"/>
      <c r="Q422" s="141">
        <f t="shared" si="86"/>
        <v>0</v>
      </c>
      <c r="R422" s="120" t="b">
        <f t="shared" si="88"/>
        <v>0</v>
      </c>
      <c r="S422" s="142">
        <f t="shared" si="89"/>
        <v>0</v>
      </c>
      <c r="T422" s="120">
        <f t="shared" si="90"/>
        <v>0</v>
      </c>
      <c r="U422" s="120">
        <f t="shared" si="87"/>
        <v>0</v>
      </c>
      <c r="W422" s="125">
        <f t="shared" si="82"/>
        <v>0</v>
      </c>
    </row>
    <row r="423" spans="2:23" x14ac:dyDescent="0.25">
      <c r="B423" s="47"/>
      <c r="C423" s="47">
        <v>415</v>
      </c>
      <c r="D423" s="51">
        <v>31</v>
      </c>
      <c r="E423" s="51"/>
      <c r="F423" s="53">
        <v>5.25</v>
      </c>
      <c r="G423" s="44">
        <f t="shared" si="83"/>
        <v>6.95</v>
      </c>
      <c r="H423" s="39">
        <f>H411+1</f>
        <v>2004</v>
      </c>
      <c r="K423" s="40">
        <v>37987</v>
      </c>
      <c r="L423" s="54" t="str">
        <f t="shared" si="84"/>
        <v>.</v>
      </c>
      <c r="M423" s="58">
        <f t="shared" si="85"/>
        <v>0</v>
      </c>
      <c r="N423" s="124">
        <f t="shared" si="91"/>
        <v>0</v>
      </c>
      <c r="O423" s="120">
        <f t="shared" si="92"/>
        <v>0</v>
      </c>
      <c r="P423" s="42"/>
      <c r="Q423" s="141">
        <f t="shared" si="86"/>
        <v>0</v>
      </c>
      <c r="R423" s="120" t="b">
        <f t="shared" si="88"/>
        <v>0</v>
      </c>
      <c r="S423" s="142">
        <f t="shared" si="89"/>
        <v>0</v>
      </c>
      <c r="T423" s="120">
        <f t="shared" si="90"/>
        <v>0</v>
      </c>
      <c r="U423" s="120">
        <f t="shared" si="87"/>
        <v>0</v>
      </c>
      <c r="W423" s="125">
        <f t="shared" si="82"/>
        <v>0</v>
      </c>
    </row>
    <row r="424" spans="2:23" x14ac:dyDescent="0.25">
      <c r="B424" s="47"/>
      <c r="C424" s="51">
        <v>416</v>
      </c>
      <c r="D424" s="51">
        <v>28.25</v>
      </c>
      <c r="E424" s="51"/>
      <c r="F424" s="53">
        <v>5.25</v>
      </c>
      <c r="G424" s="44">
        <f t="shared" si="83"/>
        <v>6.95</v>
      </c>
      <c r="K424" s="40">
        <v>38018</v>
      </c>
      <c r="L424" s="54" t="str">
        <f t="shared" si="84"/>
        <v>.</v>
      </c>
      <c r="M424" s="58">
        <f t="shared" si="85"/>
        <v>0</v>
      </c>
      <c r="N424" s="124">
        <f t="shared" si="91"/>
        <v>0</v>
      </c>
      <c r="O424" s="120">
        <f t="shared" si="92"/>
        <v>0</v>
      </c>
      <c r="P424" s="42"/>
      <c r="Q424" s="141">
        <f t="shared" si="86"/>
        <v>0</v>
      </c>
      <c r="R424" s="120" t="b">
        <f t="shared" si="88"/>
        <v>0</v>
      </c>
      <c r="S424" s="142">
        <f t="shared" si="89"/>
        <v>0</v>
      </c>
      <c r="T424" s="120">
        <f t="shared" si="90"/>
        <v>0</v>
      </c>
      <c r="U424" s="120">
        <f t="shared" si="87"/>
        <v>0</v>
      </c>
      <c r="W424" s="125">
        <f t="shared" si="82"/>
        <v>0</v>
      </c>
    </row>
    <row r="425" spans="2:23" x14ac:dyDescent="0.25">
      <c r="B425" s="47"/>
      <c r="C425" s="51">
        <v>417</v>
      </c>
      <c r="D425" s="51">
        <v>31</v>
      </c>
      <c r="E425" s="51"/>
      <c r="F425" s="53">
        <v>5.25</v>
      </c>
      <c r="G425" s="44">
        <f t="shared" si="83"/>
        <v>6.95</v>
      </c>
      <c r="K425" s="40">
        <v>38047</v>
      </c>
      <c r="L425" s="54" t="str">
        <f t="shared" si="84"/>
        <v>.</v>
      </c>
      <c r="M425" s="58">
        <f t="shared" si="85"/>
        <v>0</v>
      </c>
      <c r="N425" s="124">
        <f t="shared" si="91"/>
        <v>0</v>
      </c>
      <c r="O425" s="120">
        <f t="shared" si="92"/>
        <v>0</v>
      </c>
      <c r="P425" s="42"/>
      <c r="Q425" s="141">
        <f t="shared" si="86"/>
        <v>0</v>
      </c>
      <c r="R425" s="120" t="b">
        <f t="shared" si="88"/>
        <v>0</v>
      </c>
      <c r="S425" s="142">
        <f t="shared" si="89"/>
        <v>0</v>
      </c>
      <c r="T425" s="120">
        <f t="shared" si="90"/>
        <v>0</v>
      </c>
      <c r="U425" s="120">
        <f t="shared" si="87"/>
        <v>0</v>
      </c>
      <c r="W425" s="125">
        <f t="shared" si="82"/>
        <v>0</v>
      </c>
    </row>
    <row r="426" spans="2:23" x14ac:dyDescent="0.25">
      <c r="B426" s="47"/>
      <c r="C426" s="47">
        <v>418</v>
      </c>
      <c r="D426" s="51">
        <v>30</v>
      </c>
      <c r="E426" s="51"/>
      <c r="F426" s="53">
        <v>5.25</v>
      </c>
      <c r="G426" s="44">
        <f t="shared" si="83"/>
        <v>6.95</v>
      </c>
      <c r="K426" s="40">
        <v>38078</v>
      </c>
      <c r="L426" s="54" t="str">
        <f t="shared" si="84"/>
        <v>.</v>
      </c>
      <c r="M426" s="58">
        <f t="shared" si="85"/>
        <v>0</v>
      </c>
      <c r="N426" s="124">
        <f t="shared" si="91"/>
        <v>0</v>
      </c>
      <c r="O426" s="120">
        <f t="shared" si="92"/>
        <v>0</v>
      </c>
      <c r="P426" s="42"/>
      <c r="Q426" s="141">
        <f t="shared" si="86"/>
        <v>0</v>
      </c>
      <c r="R426" s="120" t="b">
        <f t="shared" si="88"/>
        <v>0</v>
      </c>
      <c r="S426" s="142">
        <f t="shared" si="89"/>
        <v>0</v>
      </c>
      <c r="T426" s="120">
        <f t="shared" si="90"/>
        <v>0</v>
      </c>
      <c r="U426" s="120">
        <f t="shared" si="87"/>
        <v>0</v>
      </c>
      <c r="W426" s="125">
        <f t="shared" si="82"/>
        <v>0</v>
      </c>
    </row>
    <row r="427" spans="2:23" x14ac:dyDescent="0.25">
      <c r="B427" s="47"/>
      <c r="C427" s="51">
        <v>419</v>
      </c>
      <c r="D427" s="51">
        <v>31</v>
      </c>
      <c r="E427" s="51"/>
      <c r="F427" s="53">
        <v>5.25</v>
      </c>
      <c r="G427" s="44">
        <f t="shared" si="83"/>
        <v>6.95</v>
      </c>
      <c r="K427" s="40">
        <v>38108</v>
      </c>
      <c r="L427" s="54" t="str">
        <f t="shared" si="84"/>
        <v>.</v>
      </c>
      <c r="M427" s="58">
        <f t="shared" si="85"/>
        <v>0</v>
      </c>
      <c r="N427" s="124">
        <f t="shared" si="91"/>
        <v>0</v>
      </c>
      <c r="O427" s="120">
        <f t="shared" si="92"/>
        <v>0</v>
      </c>
      <c r="P427" s="42"/>
      <c r="Q427" s="141">
        <f t="shared" si="86"/>
        <v>0</v>
      </c>
      <c r="R427" s="120" t="b">
        <f t="shared" si="88"/>
        <v>0</v>
      </c>
      <c r="S427" s="142">
        <f t="shared" si="89"/>
        <v>0</v>
      </c>
      <c r="T427" s="120">
        <f t="shared" si="90"/>
        <v>0</v>
      </c>
      <c r="U427" s="120">
        <f t="shared" si="87"/>
        <v>0</v>
      </c>
      <c r="W427" s="125">
        <f t="shared" si="82"/>
        <v>0</v>
      </c>
    </row>
    <row r="428" spans="2:23" x14ac:dyDescent="0.25">
      <c r="B428" s="47"/>
      <c r="C428" s="51">
        <v>420</v>
      </c>
      <c r="D428" s="51">
        <v>30</v>
      </c>
      <c r="E428" s="51"/>
      <c r="F428" s="53">
        <v>5.25</v>
      </c>
      <c r="G428" s="44">
        <f t="shared" si="83"/>
        <v>6.95</v>
      </c>
      <c r="K428" s="40">
        <v>38139</v>
      </c>
      <c r="L428" s="54" t="str">
        <f t="shared" si="84"/>
        <v>.</v>
      </c>
      <c r="M428" s="58">
        <f t="shared" si="85"/>
        <v>0</v>
      </c>
      <c r="N428" s="124">
        <f t="shared" si="91"/>
        <v>0</v>
      </c>
      <c r="O428" s="120">
        <f t="shared" si="92"/>
        <v>0</v>
      </c>
      <c r="P428" s="115">
        <f>SUM(O417:O428)</f>
        <v>0</v>
      </c>
      <c r="Q428" s="141">
        <f t="shared" si="86"/>
        <v>0</v>
      </c>
      <c r="R428" s="120" t="b">
        <f t="shared" si="88"/>
        <v>0</v>
      </c>
      <c r="S428" s="142">
        <f t="shared" si="89"/>
        <v>0</v>
      </c>
      <c r="T428" s="120">
        <f t="shared" si="90"/>
        <v>0</v>
      </c>
      <c r="U428" s="120">
        <f t="shared" si="87"/>
        <v>0</v>
      </c>
      <c r="W428" s="125">
        <f t="shared" si="82"/>
        <v>0</v>
      </c>
    </row>
    <row r="429" spans="2:23" x14ac:dyDescent="0.25">
      <c r="B429" s="47">
        <f>B417+1</f>
        <v>36</v>
      </c>
      <c r="C429" s="47">
        <v>421</v>
      </c>
      <c r="D429" s="51">
        <v>31</v>
      </c>
      <c r="E429" s="51"/>
      <c r="F429" s="53">
        <v>5.25</v>
      </c>
      <c r="G429" s="44">
        <f t="shared" si="83"/>
        <v>6.95</v>
      </c>
      <c r="K429" s="40">
        <v>38169</v>
      </c>
      <c r="L429" s="54" t="str">
        <f t="shared" si="84"/>
        <v>.</v>
      </c>
      <c r="M429" s="58">
        <f t="shared" si="85"/>
        <v>0</v>
      </c>
      <c r="N429" s="124">
        <f t="shared" si="91"/>
        <v>0</v>
      </c>
      <c r="O429" s="120">
        <f t="shared" si="92"/>
        <v>0</v>
      </c>
      <c r="P429" s="42"/>
      <c r="Q429" s="141">
        <f t="shared" si="86"/>
        <v>0</v>
      </c>
      <c r="R429" s="120" t="b">
        <f t="shared" si="88"/>
        <v>0</v>
      </c>
      <c r="S429" s="142">
        <f t="shared" si="89"/>
        <v>0</v>
      </c>
      <c r="T429" s="120">
        <f t="shared" si="90"/>
        <v>0</v>
      </c>
      <c r="U429" s="120">
        <f t="shared" si="87"/>
        <v>0</v>
      </c>
      <c r="W429" s="125">
        <f t="shared" si="82"/>
        <v>0</v>
      </c>
    </row>
    <row r="430" spans="2:23" x14ac:dyDescent="0.25">
      <c r="B430" s="47"/>
      <c r="C430" s="51">
        <v>422</v>
      </c>
      <c r="D430" s="51">
        <v>31</v>
      </c>
      <c r="E430" s="51"/>
      <c r="F430" s="53">
        <v>5.25</v>
      </c>
      <c r="G430" s="44">
        <f t="shared" si="83"/>
        <v>6.95</v>
      </c>
      <c r="K430" s="40">
        <v>38200</v>
      </c>
      <c r="L430" s="54" t="str">
        <f t="shared" si="84"/>
        <v>.</v>
      </c>
      <c r="M430" s="58">
        <f t="shared" si="85"/>
        <v>0</v>
      </c>
      <c r="N430" s="124">
        <f t="shared" si="91"/>
        <v>0</v>
      </c>
      <c r="O430" s="120">
        <f t="shared" si="92"/>
        <v>0</v>
      </c>
      <c r="P430" s="42"/>
      <c r="Q430" s="141">
        <f t="shared" si="86"/>
        <v>0</v>
      </c>
      <c r="R430" s="120" t="b">
        <f t="shared" si="88"/>
        <v>0</v>
      </c>
      <c r="S430" s="142">
        <f t="shared" si="89"/>
        <v>0</v>
      </c>
      <c r="T430" s="120">
        <f t="shared" si="90"/>
        <v>0</v>
      </c>
      <c r="U430" s="120">
        <f t="shared" si="87"/>
        <v>0</v>
      </c>
      <c r="W430" s="125">
        <f t="shared" si="82"/>
        <v>0</v>
      </c>
    </row>
    <row r="431" spans="2:23" x14ac:dyDescent="0.25">
      <c r="B431" s="47"/>
      <c r="C431" s="51">
        <v>423</v>
      </c>
      <c r="D431" s="51">
        <v>30</v>
      </c>
      <c r="E431" s="51"/>
      <c r="F431" s="53">
        <v>5.25</v>
      </c>
      <c r="G431" s="44">
        <f t="shared" si="83"/>
        <v>6.95</v>
      </c>
      <c r="K431" s="40">
        <v>38231</v>
      </c>
      <c r="L431" s="54" t="str">
        <f t="shared" si="84"/>
        <v>.</v>
      </c>
      <c r="M431" s="58">
        <f t="shared" si="85"/>
        <v>0</v>
      </c>
      <c r="N431" s="124">
        <f t="shared" si="91"/>
        <v>0</v>
      </c>
      <c r="O431" s="120">
        <f t="shared" si="92"/>
        <v>0</v>
      </c>
      <c r="P431" s="42"/>
      <c r="Q431" s="141">
        <f t="shared" si="86"/>
        <v>0</v>
      </c>
      <c r="R431" s="120" t="b">
        <f t="shared" si="88"/>
        <v>0</v>
      </c>
      <c r="S431" s="142">
        <f t="shared" si="89"/>
        <v>0</v>
      </c>
      <c r="T431" s="120">
        <f t="shared" si="90"/>
        <v>0</v>
      </c>
      <c r="U431" s="120">
        <f t="shared" si="87"/>
        <v>0</v>
      </c>
      <c r="W431" s="125">
        <f t="shared" si="82"/>
        <v>0</v>
      </c>
    </row>
    <row r="432" spans="2:23" x14ac:dyDescent="0.25">
      <c r="B432" s="47"/>
      <c r="C432" s="47">
        <v>424</v>
      </c>
      <c r="D432" s="51">
        <v>31</v>
      </c>
      <c r="E432" s="51"/>
      <c r="F432" s="53">
        <v>5.25</v>
      </c>
      <c r="G432" s="44">
        <f t="shared" si="83"/>
        <v>6.95</v>
      </c>
      <c r="K432" s="40">
        <v>38261</v>
      </c>
      <c r="L432" s="54" t="str">
        <f t="shared" si="84"/>
        <v>.</v>
      </c>
      <c r="M432" s="58">
        <f t="shared" si="85"/>
        <v>0</v>
      </c>
      <c r="N432" s="124">
        <f t="shared" si="91"/>
        <v>0</v>
      </c>
      <c r="O432" s="120">
        <f t="shared" si="92"/>
        <v>0</v>
      </c>
      <c r="P432" s="42"/>
      <c r="Q432" s="141">
        <f t="shared" si="86"/>
        <v>0</v>
      </c>
      <c r="R432" s="120" t="b">
        <f t="shared" si="88"/>
        <v>0</v>
      </c>
      <c r="S432" s="142">
        <f t="shared" si="89"/>
        <v>0</v>
      </c>
      <c r="T432" s="120">
        <f t="shared" si="90"/>
        <v>0</v>
      </c>
      <c r="U432" s="120">
        <f t="shared" si="87"/>
        <v>0</v>
      </c>
      <c r="W432" s="125">
        <f t="shared" si="82"/>
        <v>0</v>
      </c>
    </row>
    <row r="433" spans="2:23" x14ac:dyDescent="0.25">
      <c r="B433" s="47"/>
      <c r="C433" s="51">
        <v>425</v>
      </c>
      <c r="D433" s="51">
        <v>30</v>
      </c>
      <c r="E433" s="51"/>
      <c r="F433" s="53">
        <v>5.25</v>
      </c>
      <c r="G433" s="44">
        <f t="shared" si="83"/>
        <v>6.95</v>
      </c>
      <c r="K433" s="40">
        <v>38292</v>
      </c>
      <c r="L433" s="54" t="str">
        <f t="shared" si="84"/>
        <v>.</v>
      </c>
      <c r="M433" s="58">
        <f t="shared" si="85"/>
        <v>0</v>
      </c>
      <c r="N433" s="124">
        <f t="shared" si="91"/>
        <v>0</v>
      </c>
      <c r="O433" s="120">
        <f t="shared" si="92"/>
        <v>0</v>
      </c>
      <c r="P433" s="42"/>
      <c r="Q433" s="141">
        <f t="shared" si="86"/>
        <v>0</v>
      </c>
      <c r="R433" s="120" t="b">
        <f t="shared" si="88"/>
        <v>0</v>
      </c>
      <c r="S433" s="142">
        <f t="shared" si="89"/>
        <v>0</v>
      </c>
      <c r="T433" s="120">
        <f t="shared" si="90"/>
        <v>0</v>
      </c>
      <c r="U433" s="120">
        <f t="shared" si="87"/>
        <v>0</v>
      </c>
      <c r="W433" s="125">
        <f t="shared" si="82"/>
        <v>0</v>
      </c>
    </row>
    <row r="434" spans="2:23" x14ac:dyDescent="0.25">
      <c r="B434" s="47"/>
      <c r="C434" s="51">
        <v>426</v>
      </c>
      <c r="D434" s="51">
        <v>31</v>
      </c>
      <c r="E434" s="51"/>
      <c r="F434" s="53">
        <v>5.25</v>
      </c>
      <c r="G434" s="44">
        <f t="shared" si="83"/>
        <v>6.95</v>
      </c>
      <c r="I434" s="96">
        <f>SUM(G423:G434)/12</f>
        <v>6.950000000000002</v>
      </c>
      <c r="K434" s="40">
        <v>38322</v>
      </c>
      <c r="L434" s="54" t="str">
        <f t="shared" si="84"/>
        <v>.</v>
      </c>
      <c r="M434" s="58">
        <f t="shared" si="85"/>
        <v>0</v>
      </c>
      <c r="N434" s="124">
        <f t="shared" si="91"/>
        <v>0</v>
      </c>
      <c r="O434" s="120">
        <f t="shared" si="92"/>
        <v>0</v>
      </c>
      <c r="P434" s="42"/>
      <c r="Q434" s="141">
        <f t="shared" si="86"/>
        <v>0</v>
      </c>
      <c r="R434" s="120" t="b">
        <f t="shared" si="88"/>
        <v>0</v>
      </c>
      <c r="S434" s="142">
        <f t="shared" si="89"/>
        <v>0</v>
      </c>
      <c r="T434" s="120">
        <f t="shared" si="90"/>
        <v>0</v>
      </c>
      <c r="U434" s="120">
        <f t="shared" si="87"/>
        <v>0</v>
      </c>
      <c r="W434" s="125">
        <f t="shared" si="82"/>
        <v>0</v>
      </c>
    </row>
    <row r="435" spans="2:23" x14ac:dyDescent="0.25">
      <c r="B435" s="47"/>
      <c r="C435" s="47">
        <v>427</v>
      </c>
      <c r="D435" s="51">
        <v>31</v>
      </c>
      <c r="E435" s="51"/>
      <c r="F435" s="53">
        <v>5.25</v>
      </c>
      <c r="G435" s="44">
        <f t="shared" si="83"/>
        <v>6.95</v>
      </c>
      <c r="H435" s="39">
        <f>H423+1</f>
        <v>2005</v>
      </c>
      <c r="K435" s="40">
        <v>38353</v>
      </c>
      <c r="L435" s="54" t="str">
        <f t="shared" si="84"/>
        <v>.</v>
      </c>
      <c r="M435" s="58">
        <f t="shared" si="85"/>
        <v>0</v>
      </c>
      <c r="N435" s="124">
        <f t="shared" si="91"/>
        <v>0</v>
      </c>
      <c r="O435" s="120">
        <f t="shared" si="92"/>
        <v>0</v>
      </c>
      <c r="P435" s="42"/>
      <c r="Q435" s="141">
        <f t="shared" si="86"/>
        <v>0</v>
      </c>
      <c r="R435" s="120" t="b">
        <f t="shared" si="88"/>
        <v>0</v>
      </c>
      <c r="S435" s="142">
        <f t="shared" si="89"/>
        <v>0</v>
      </c>
      <c r="T435" s="120">
        <f t="shared" si="90"/>
        <v>0</v>
      </c>
      <c r="U435" s="120">
        <f t="shared" si="87"/>
        <v>0</v>
      </c>
      <c r="W435" s="125">
        <f t="shared" si="82"/>
        <v>0</v>
      </c>
    </row>
    <row r="436" spans="2:23" x14ac:dyDescent="0.25">
      <c r="B436" s="47"/>
      <c r="C436" s="51">
        <v>428</v>
      </c>
      <c r="D436" s="51">
        <v>28.25</v>
      </c>
      <c r="E436" s="51"/>
      <c r="F436" s="53">
        <v>5.25</v>
      </c>
      <c r="G436" s="44">
        <f t="shared" si="83"/>
        <v>6.95</v>
      </c>
      <c r="K436" s="40">
        <v>38384</v>
      </c>
      <c r="L436" s="54" t="str">
        <f t="shared" si="84"/>
        <v>.</v>
      </c>
      <c r="M436" s="58">
        <f t="shared" si="85"/>
        <v>0</v>
      </c>
      <c r="N436" s="124">
        <f t="shared" si="91"/>
        <v>0</v>
      </c>
      <c r="O436" s="120">
        <f t="shared" si="92"/>
        <v>0</v>
      </c>
      <c r="P436" s="42"/>
      <c r="Q436" s="141">
        <f t="shared" si="86"/>
        <v>0</v>
      </c>
      <c r="R436" s="120" t="b">
        <f t="shared" si="88"/>
        <v>0</v>
      </c>
      <c r="S436" s="142">
        <f t="shared" si="89"/>
        <v>0</v>
      </c>
      <c r="T436" s="120">
        <f t="shared" si="90"/>
        <v>0</v>
      </c>
      <c r="U436" s="120">
        <f t="shared" si="87"/>
        <v>0</v>
      </c>
      <c r="W436" s="125">
        <f t="shared" si="82"/>
        <v>0</v>
      </c>
    </row>
    <row r="437" spans="2:23" x14ac:dyDescent="0.25">
      <c r="B437" s="47"/>
      <c r="C437" s="51">
        <v>429</v>
      </c>
      <c r="D437" s="51">
        <v>31</v>
      </c>
      <c r="E437" s="51"/>
      <c r="F437" s="53">
        <v>5.49</v>
      </c>
      <c r="G437" s="44">
        <f t="shared" si="83"/>
        <v>7.19</v>
      </c>
      <c r="K437" s="40">
        <v>38412</v>
      </c>
      <c r="L437" s="54" t="str">
        <f t="shared" si="84"/>
        <v>.</v>
      </c>
      <c r="M437" s="58">
        <f t="shared" si="85"/>
        <v>0</v>
      </c>
      <c r="N437" s="124">
        <f t="shared" si="91"/>
        <v>0</v>
      </c>
      <c r="O437" s="120">
        <f t="shared" si="92"/>
        <v>0</v>
      </c>
      <c r="P437" s="42"/>
      <c r="Q437" s="141">
        <f t="shared" si="86"/>
        <v>0</v>
      </c>
      <c r="R437" s="120" t="b">
        <f t="shared" si="88"/>
        <v>0</v>
      </c>
      <c r="S437" s="142">
        <f t="shared" si="89"/>
        <v>0</v>
      </c>
      <c r="T437" s="120">
        <f t="shared" si="90"/>
        <v>0</v>
      </c>
      <c r="U437" s="120">
        <f t="shared" si="87"/>
        <v>0</v>
      </c>
      <c r="W437" s="125">
        <f t="shared" si="82"/>
        <v>0</v>
      </c>
    </row>
    <row r="438" spans="2:23" x14ac:dyDescent="0.25">
      <c r="B438" s="47"/>
      <c r="C438" s="47">
        <v>430</v>
      </c>
      <c r="D438" s="51">
        <v>30</v>
      </c>
      <c r="E438" s="51"/>
      <c r="F438" s="53">
        <v>5.5</v>
      </c>
      <c r="G438" s="44">
        <f t="shared" si="83"/>
        <v>7.2</v>
      </c>
      <c r="K438" s="40">
        <v>38443</v>
      </c>
      <c r="L438" s="54" t="str">
        <f t="shared" si="84"/>
        <v>.</v>
      </c>
      <c r="M438" s="58">
        <f t="shared" si="85"/>
        <v>0</v>
      </c>
      <c r="N438" s="124">
        <f t="shared" si="91"/>
        <v>0</v>
      </c>
      <c r="O438" s="120">
        <f t="shared" si="92"/>
        <v>0</v>
      </c>
      <c r="P438" s="42"/>
      <c r="Q438" s="141">
        <f t="shared" si="86"/>
        <v>0</v>
      </c>
      <c r="R438" s="120" t="b">
        <f t="shared" si="88"/>
        <v>0</v>
      </c>
      <c r="S438" s="142">
        <f t="shared" si="89"/>
        <v>0</v>
      </c>
      <c r="T438" s="120">
        <f t="shared" si="90"/>
        <v>0</v>
      </c>
      <c r="U438" s="120">
        <f t="shared" si="87"/>
        <v>0</v>
      </c>
      <c r="W438" s="125">
        <f t="shared" si="82"/>
        <v>0</v>
      </c>
    </row>
    <row r="439" spans="2:23" x14ac:dyDescent="0.25">
      <c r="B439" s="47"/>
      <c r="C439" s="51">
        <v>431</v>
      </c>
      <c r="D439" s="51">
        <v>31</v>
      </c>
      <c r="E439" s="51"/>
      <c r="F439" s="53">
        <v>5.5</v>
      </c>
      <c r="G439" s="44">
        <f t="shared" si="83"/>
        <v>7.2</v>
      </c>
      <c r="K439" s="40">
        <v>38473</v>
      </c>
      <c r="L439" s="54" t="str">
        <f t="shared" si="84"/>
        <v>.</v>
      </c>
      <c r="M439" s="58">
        <f t="shared" si="85"/>
        <v>0</v>
      </c>
      <c r="N439" s="124">
        <f t="shared" si="91"/>
        <v>0</v>
      </c>
      <c r="O439" s="120">
        <f t="shared" si="92"/>
        <v>0</v>
      </c>
      <c r="P439" s="42"/>
      <c r="Q439" s="141">
        <f t="shared" si="86"/>
        <v>0</v>
      </c>
      <c r="R439" s="120" t="b">
        <f t="shared" si="88"/>
        <v>0</v>
      </c>
      <c r="S439" s="142">
        <f t="shared" si="89"/>
        <v>0</v>
      </c>
      <c r="T439" s="120">
        <f t="shared" si="90"/>
        <v>0</v>
      </c>
      <c r="U439" s="120">
        <f t="shared" si="87"/>
        <v>0</v>
      </c>
      <c r="W439" s="125">
        <f t="shared" si="82"/>
        <v>0</v>
      </c>
    </row>
    <row r="440" spans="2:23" x14ac:dyDescent="0.25">
      <c r="B440" s="47"/>
      <c r="C440" s="51">
        <v>432</v>
      </c>
      <c r="D440" s="51">
        <v>30</v>
      </c>
      <c r="E440" s="51"/>
      <c r="F440" s="53">
        <v>5.5</v>
      </c>
      <c r="G440" s="44">
        <f t="shared" si="83"/>
        <v>7.2</v>
      </c>
      <c r="K440" s="40">
        <v>38504</v>
      </c>
      <c r="L440" s="54" t="str">
        <f t="shared" si="84"/>
        <v>.</v>
      </c>
      <c r="M440" s="58">
        <f t="shared" si="85"/>
        <v>0</v>
      </c>
      <c r="N440" s="124">
        <f t="shared" si="91"/>
        <v>0</v>
      </c>
      <c r="O440" s="120">
        <f t="shared" si="92"/>
        <v>0</v>
      </c>
      <c r="P440" s="115">
        <f>SUM(O429:O440)</f>
        <v>0</v>
      </c>
      <c r="Q440" s="141">
        <f t="shared" si="86"/>
        <v>0</v>
      </c>
      <c r="R440" s="120" t="b">
        <f t="shared" si="88"/>
        <v>0</v>
      </c>
      <c r="S440" s="142">
        <f t="shared" si="89"/>
        <v>0</v>
      </c>
      <c r="T440" s="120">
        <f t="shared" si="90"/>
        <v>0</v>
      </c>
      <c r="U440" s="120">
        <f t="shared" si="87"/>
        <v>0</v>
      </c>
      <c r="W440" s="125">
        <f t="shared" si="82"/>
        <v>0</v>
      </c>
    </row>
    <row r="441" spans="2:23" x14ac:dyDescent="0.25">
      <c r="B441" s="47">
        <f>B429+1</f>
        <v>37</v>
      </c>
      <c r="C441" s="47">
        <v>433</v>
      </c>
      <c r="D441" s="51">
        <v>31</v>
      </c>
      <c r="E441" s="51"/>
      <c r="F441" s="53">
        <v>5.5</v>
      </c>
      <c r="G441" s="44">
        <f t="shared" si="83"/>
        <v>7.2</v>
      </c>
      <c r="K441" s="40">
        <v>38534</v>
      </c>
      <c r="L441" s="54" t="str">
        <f t="shared" si="84"/>
        <v>.</v>
      </c>
      <c r="M441" s="58">
        <f t="shared" si="85"/>
        <v>0</v>
      </c>
      <c r="N441" s="124">
        <f t="shared" si="91"/>
        <v>0</v>
      </c>
      <c r="O441" s="120">
        <f t="shared" si="92"/>
        <v>0</v>
      </c>
      <c r="P441" s="42"/>
      <c r="Q441" s="141">
        <f t="shared" si="86"/>
        <v>0</v>
      </c>
      <c r="R441" s="120" t="b">
        <f t="shared" si="88"/>
        <v>0</v>
      </c>
      <c r="S441" s="142">
        <f t="shared" si="89"/>
        <v>0</v>
      </c>
      <c r="T441" s="120">
        <f t="shared" si="90"/>
        <v>0</v>
      </c>
      <c r="U441" s="120">
        <f t="shared" si="87"/>
        <v>0</v>
      </c>
      <c r="W441" s="125">
        <f t="shared" si="82"/>
        <v>0</v>
      </c>
    </row>
    <row r="442" spans="2:23" x14ac:dyDescent="0.25">
      <c r="B442" s="47"/>
      <c r="C442" s="51">
        <v>434</v>
      </c>
      <c r="D442" s="51">
        <v>31</v>
      </c>
      <c r="E442" s="51"/>
      <c r="F442" s="53">
        <v>5.5</v>
      </c>
      <c r="G442" s="44">
        <f t="shared" si="83"/>
        <v>7.2</v>
      </c>
      <c r="K442" s="40">
        <v>38565</v>
      </c>
      <c r="L442" s="54" t="str">
        <f t="shared" si="84"/>
        <v>.</v>
      </c>
      <c r="M442" s="58">
        <f t="shared" si="85"/>
        <v>0</v>
      </c>
      <c r="N442" s="124">
        <f t="shared" si="91"/>
        <v>0</v>
      </c>
      <c r="O442" s="120">
        <f t="shared" si="92"/>
        <v>0</v>
      </c>
      <c r="P442" s="42"/>
      <c r="Q442" s="141">
        <f t="shared" si="86"/>
        <v>0</v>
      </c>
      <c r="R442" s="120" t="b">
        <f t="shared" si="88"/>
        <v>0</v>
      </c>
      <c r="S442" s="142">
        <f t="shared" si="89"/>
        <v>0</v>
      </c>
      <c r="T442" s="120">
        <f t="shared" si="90"/>
        <v>0</v>
      </c>
      <c r="U442" s="120">
        <f t="shared" si="87"/>
        <v>0</v>
      </c>
      <c r="W442" s="125">
        <f t="shared" si="82"/>
        <v>0</v>
      </c>
    </row>
    <row r="443" spans="2:23" x14ac:dyDescent="0.25">
      <c r="B443" s="47"/>
      <c r="C443" s="51">
        <v>435</v>
      </c>
      <c r="D443" s="51">
        <v>30</v>
      </c>
      <c r="E443" s="51"/>
      <c r="F443" s="53">
        <v>5.5</v>
      </c>
      <c r="G443" s="44">
        <f t="shared" si="83"/>
        <v>7.2</v>
      </c>
      <c r="K443" s="40">
        <v>38596</v>
      </c>
      <c r="L443" s="54" t="str">
        <f t="shared" si="84"/>
        <v>.</v>
      </c>
      <c r="M443" s="58">
        <f t="shared" si="85"/>
        <v>0</v>
      </c>
      <c r="N443" s="124">
        <f t="shared" si="91"/>
        <v>0</v>
      </c>
      <c r="O443" s="120">
        <f t="shared" si="92"/>
        <v>0</v>
      </c>
      <c r="P443" s="42"/>
      <c r="Q443" s="141">
        <f t="shared" si="86"/>
        <v>0</v>
      </c>
      <c r="R443" s="120" t="b">
        <f t="shared" si="88"/>
        <v>0</v>
      </c>
      <c r="S443" s="142">
        <f t="shared" si="89"/>
        <v>0</v>
      </c>
      <c r="T443" s="120">
        <f t="shared" si="90"/>
        <v>0</v>
      </c>
      <c r="U443" s="120">
        <f t="shared" si="87"/>
        <v>0</v>
      </c>
      <c r="W443" s="125">
        <f t="shared" si="82"/>
        <v>0</v>
      </c>
    </row>
    <row r="444" spans="2:23" x14ac:dyDescent="0.25">
      <c r="B444" s="47"/>
      <c r="C444" s="47">
        <v>436</v>
      </c>
      <c r="D444" s="51">
        <v>31</v>
      </c>
      <c r="E444" s="51"/>
      <c r="F444" s="53">
        <v>5.5</v>
      </c>
      <c r="G444" s="44">
        <f t="shared" si="83"/>
        <v>7.2</v>
      </c>
      <c r="K444" s="40">
        <v>38626</v>
      </c>
      <c r="L444" s="54" t="str">
        <f t="shared" si="84"/>
        <v>.</v>
      </c>
      <c r="M444" s="58">
        <f t="shared" si="85"/>
        <v>0</v>
      </c>
      <c r="N444" s="124">
        <f t="shared" si="91"/>
        <v>0</v>
      </c>
      <c r="O444" s="120">
        <f t="shared" si="92"/>
        <v>0</v>
      </c>
      <c r="P444" s="42"/>
      <c r="Q444" s="141">
        <f t="shared" si="86"/>
        <v>0</v>
      </c>
      <c r="R444" s="120" t="b">
        <f t="shared" si="88"/>
        <v>0</v>
      </c>
      <c r="S444" s="142">
        <f t="shared" si="89"/>
        <v>0</v>
      </c>
      <c r="T444" s="120">
        <f t="shared" si="90"/>
        <v>0</v>
      </c>
      <c r="U444" s="120">
        <f t="shared" si="87"/>
        <v>0</v>
      </c>
      <c r="W444" s="125">
        <f t="shared" si="82"/>
        <v>0</v>
      </c>
    </row>
    <row r="445" spans="2:23" x14ac:dyDescent="0.25">
      <c r="B445" s="47"/>
      <c r="C445" s="51">
        <v>437</v>
      </c>
      <c r="D445" s="51">
        <v>30</v>
      </c>
      <c r="E445" s="51"/>
      <c r="F445" s="53">
        <v>5.5</v>
      </c>
      <c r="G445" s="44">
        <f t="shared" si="83"/>
        <v>7.2</v>
      </c>
      <c r="K445" s="40">
        <v>38657</v>
      </c>
      <c r="L445" s="54" t="str">
        <f t="shared" si="84"/>
        <v>.</v>
      </c>
      <c r="M445" s="58">
        <f t="shared" si="85"/>
        <v>0</v>
      </c>
      <c r="N445" s="124">
        <f t="shared" si="91"/>
        <v>0</v>
      </c>
      <c r="O445" s="120">
        <f t="shared" si="92"/>
        <v>0</v>
      </c>
      <c r="P445" s="42"/>
      <c r="Q445" s="141">
        <f t="shared" si="86"/>
        <v>0</v>
      </c>
      <c r="R445" s="120" t="b">
        <f t="shared" si="88"/>
        <v>0</v>
      </c>
      <c r="S445" s="142">
        <f t="shared" si="89"/>
        <v>0</v>
      </c>
      <c r="T445" s="120">
        <f t="shared" si="90"/>
        <v>0</v>
      </c>
      <c r="U445" s="120">
        <f t="shared" si="87"/>
        <v>0</v>
      </c>
      <c r="W445" s="125">
        <f t="shared" si="82"/>
        <v>0</v>
      </c>
    </row>
    <row r="446" spans="2:23" x14ac:dyDescent="0.25">
      <c r="B446" s="47"/>
      <c r="C446" s="51">
        <v>438</v>
      </c>
      <c r="D446" s="51">
        <v>31</v>
      </c>
      <c r="E446" s="51"/>
      <c r="F446" s="53">
        <v>5.5</v>
      </c>
      <c r="G446" s="44">
        <f t="shared" si="83"/>
        <v>7.2</v>
      </c>
      <c r="I446" s="96">
        <f>SUM(G435:G446)/12</f>
        <v>7.1575000000000015</v>
      </c>
      <c r="K446" s="40">
        <v>38687</v>
      </c>
      <c r="L446" s="54" t="str">
        <f t="shared" si="84"/>
        <v>.</v>
      </c>
      <c r="M446" s="58">
        <f t="shared" si="85"/>
        <v>0</v>
      </c>
      <c r="N446" s="124">
        <f t="shared" si="91"/>
        <v>0</v>
      </c>
      <c r="O446" s="120">
        <f t="shared" si="92"/>
        <v>0</v>
      </c>
      <c r="P446" s="42"/>
      <c r="Q446" s="141">
        <f t="shared" si="86"/>
        <v>0</v>
      </c>
      <c r="R446" s="120" t="b">
        <f t="shared" si="88"/>
        <v>0</v>
      </c>
      <c r="S446" s="142">
        <f t="shared" si="89"/>
        <v>0</v>
      </c>
      <c r="T446" s="120">
        <f t="shared" si="90"/>
        <v>0</v>
      </c>
      <c r="U446" s="120">
        <f t="shared" si="87"/>
        <v>0</v>
      </c>
      <c r="W446" s="125">
        <f t="shared" si="82"/>
        <v>0</v>
      </c>
    </row>
    <row r="447" spans="2:23" x14ac:dyDescent="0.25">
      <c r="B447" s="47"/>
      <c r="C447" s="47">
        <v>439</v>
      </c>
      <c r="D447" s="51">
        <v>31</v>
      </c>
      <c r="E447" s="51"/>
      <c r="F447" s="53">
        <v>5.5</v>
      </c>
      <c r="G447" s="44">
        <f t="shared" si="83"/>
        <v>7.2</v>
      </c>
      <c r="H447" s="39">
        <f>H435+1</f>
        <v>2006</v>
      </c>
      <c r="I447" s="97"/>
      <c r="K447" s="40">
        <v>38718</v>
      </c>
      <c r="L447" s="54" t="str">
        <f t="shared" si="84"/>
        <v>.</v>
      </c>
      <c r="M447" s="58">
        <f t="shared" si="85"/>
        <v>0</v>
      </c>
      <c r="N447" s="124">
        <f t="shared" si="91"/>
        <v>0</v>
      </c>
      <c r="O447" s="120">
        <f t="shared" si="92"/>
        <v>0</v>
      </c>
      <c r="P447" s="42"/>
      <c r="Q447" s="141">
        <f t="shared" si="86"/>
        <v>0</v>
      </c>
      <c r="R447" s="120" t="b">
        <f t="shared" si="88"/>
        <v>0</v>
      </c>
      <c r="S447" s="142">
        <f t="shared" si="89"/>
        <v>0</v>
      </c>
      <c r="T447" s="120">
        <f t="shared" si="90"/>
        <v>0</v>
      </c>
      <c r="U447" s="120">
        <f t="shared" si="87"/>
        <v>0</v>
      </c>
      <c r="W447" s="125">
        <f t="shared" si="82"/>
        <v>0</v>
      </c>
    </row>
    <row r="448" spans="2:23" x14ac:dyDescent="0.25">
      <c r="B448" s="47"/>
      <c r="C448" s="51">
        <v>440</v>
      </c>
      <c r="D448" s="51">
        <v>28.25</v>
      </c>
      <c r="E448" s="51"/>
      <c r="F448" s="53">
        <v>5.5</v>
      </c>
      <c r="G448" s="44">
        <f t="shared" si="83"/>
        <v>7.2</v>
      </c>
      <c r="K448" s="40">
        <v>38749</v>
      </c>
      <c r="L448" s="54" t="str">
        <f t="shared" si="84"/>
        <v>.</v>
      </c>
      <c r="M448" s="58">
        <f t="shared" si="85"/>
        <v>0</v>
      </c>
      <c r="N448" s="124">
        <f t="shared" si="91"/>
        <v>0</v>
      </c>
      <c r="O448" s="120">
        <f t="shared" si="92"/>
        <v>0</v>
      </c>
      <c r="P448" s="42"/>
      <c r="Q448" s="141">
        <f t="shared" si="86"/>
        <v>0</v>
      </c>
      <c r="R448" s="120" t="b">
        <f t="shared" si="88"/>
        <v>0</v>
      </c>
      <c r="S448" s="142">
        <f t="shared" si="89"/>
        <v>0</v>
      </c>
      <c r="T448" s="120">
        <f t="shared" si="90"/>
        <v>0</v>
      </c>
      <c r="U448" s="120">
        <f t="shared" si="87"/>
        <v>0</v>
      </c>
      <c r="W448" s="125">
        <f t="shared" si="82"/>
        <v>0</v>
      </c>
    </row>
    <row r="449" spans="2:23" x14ac:dyDescent="0.25">
      <c r="B449" s="47"/>
      <c r="C449" s="51">
        <v>441</v>
      </c>
      <c r="D449" s="51">
        <v>31</v>
      </c>
      <c r="E449" s="51"/>
      <c r="F449" s="53">
        <v>5.5</v>
      </c>
      <c r="G449" s="44">
        <f t="shared" si="83"/>
        <v>7.2</v>
      </c>
      <c r="K449" s="40">
        <v>38777</v>
      </c>
      <c r="L449" s="54" t="str">
        <f t="shared" si="84"/>
        <v>.</v>
      </c>
      <c r="M449" s="58">
        <f t="shared" si="85"/>
        <v>0</v>
      </c>
      <c r="N449" s="124">
        <f t="shared" si="91"/>
        <v>0</v>
      </c>
      <c r="O449" s="120">
        <f t="shared" si="92"/>
        <v>0</v>
      </c>
      <c r="P449" s="42"/>
      <c r="Q449" s="141">
        <f t="shared" si="86"/>
        <v>0</v>
      </c>
      <c r="R449" s="120" t="b">
        <f t="shared" si="88"/>
        <v>0</v>
      </c>
      <c r="S449" s="142">
        <f t="shared" si="89"/>
        <v>0</v>
      </c>
      <c r="T449" s="120">
        <f t="shared" si="90"/>
        <v>0</v>
      </c>
      <c r="U449" s="120">
        <f t="shared" si="87"/>
        <v>0</v>
      </c>
      <c r="W449" s="125">
        <f t="shared" si="82"/>
        <v>0</v>
      </c>
    </row>
    <row r="450" spans="2:23" x14ac:dyDescent="0.25">
      <c r="B450" s="47"/>
      <c r="C450" s="47">
        <v>442</v>
      </c>
      <c r="D450" s="51">
        <v>30</v>
      </c>
      <c r="E450" s="51"/>
      <c r="F450" s="53">
        <v>5.5</v>
      </c>
      <c r="G450" s="44">
        <f t="shared" si="83"/>
        <v>7.2</v>
      </c>
      <c r="K450" s="40">
        <v>38808</v>
      </c>
      <c r="L450" s="54" t="str">
        <f t="shared" si="84"/>
        <v>.</v>
      </c>
      <c r="M450" s="58">
        <f t="shared" si="85"/>
        <v>0</v>
      </c>
      <c r="N450" s="124">
        <f t="shared" si="91"/>
        <v>0</v>
      </c>
      <c r="O450" s="120">
        <f t="shared" si="92"/>
        <v>0</v>
      </c>
      <c r="P450" s="42"/>
      <c r="Q450" s="141">
        <f t="shared" si="86"/>
        <v>0</v>
      </c>
      <c r="R450" s="120" t="b">
        <f t="shared" si="88"/>
        <v>0</v>
      </c>
      <c r="S450" s="142">
        <f t="shared" si="89"/>
        <v>0</v>
      </c>
      <c r="T450" s="120">
        <f t="shared" si="90"/>
        <v>0</v>
      </c>
      <c r="U450" s="120">
        <f t="shared" si="87"/>
        <v>0</v>
      </c>
      <c r="W450" s="125">
        <f t="shared" si="82"/>
        <v>0</v>
      </c>
    </row>
    <row r="451" spans="2:23" x14ac:dyDescent="0.25">
      <c r="B451" s="47"/>
      <c r="C451" s="51">
        <v>443</v>
      </c>
      <c r="D451" s="51">
        <v>31</v>
      </c>
      <c r="E451" s="51"/>
      <c r="F451" s="53">
        <v>5.73</v>
      </c>
      <c r="G451" s="44">
        <f t="shared" si="83"/>
        <v>7.4300000000000006</v>
      </c>
      <c r="K451" s="40">
        <v>38838</v>
      </c>
      <c r="L451" s="54" t="str">
        <f t="shared" si="84"/>
        <v>.</v>
      </c>
      <c r="M451" s="58">
        <f t="shared" si="85"/>
        <v>0</v>
      </c>
      <c r="N451" s="124">
        <f t="shared" si="91"/>
        <v>0</v>
      </c>
      <c r="O451" s="120">
        <f t="shared" si="92"/>
        <v>0</v>
      </c>
      <c r="P451" s="42"/>
      <c r="Q451" s="141">
        <f t="shared" si="86"/>
        <v>0</v>
      </c>
      <c r="R451" s="120" t="b">
        <f t="shared" si="88"/>
        <v>0</v>
      </c>
      <c r="S451" s="142">
        <f t="shared" si="89"/>
        <v>0</v>
      </c>
      <c r="T451" s="120">
        <f t="shared" si="90"/>
        <v>0</v>
      </c>
      <c r="U451" s="120">
        <f t="shared" si="87"/>
        <v>0</v>
      </c>
      <c r="W451" s="125">
        <f t="shared" ref="W451:W514" si="93">IF(T451&gt;0,W450+1,0)</f>
        <v>0</v>
      </c>
    </row>
    <row r="452" spans="2:23" x14ac:dyDescent="0.25">
      <c r="B452" s="47"/>
      <c r="C452" s="51">
        <v>444</v>
      </c>
      <c r="D452" s="51">
        <v>30</v>
      </c>
      <c r="E452" s="51"/>
      <c r="F452" s="53">
        <v>5.75</v>
      </c>
      <c r="G452" s="44">
        <f t="shared" si="83"/>
        <v>7.45</v>
      </c>
      <c r="K452" s="40">
        <v>38869</v>
      </c>
      <c r="L452" s="54" t="str">
        <f t="shared" si="84"/>
        <v>.</v>
      </c>
      <c r="M452" s="58">
        <f t="shared" si="85"/>
        <v>0</v>
      </c>
      <c r="N452" s="124">
        <f t="shared" si="91"/>
        <v>0</v>
      </c>
      <c r="O452" s="120">
        <f t="shared" si="92"/>
        <v>0</v>
      </c>
      <c r="P452" s="115">
        <f>SUM(O441:O452)</f>
        <v>0</v>
      </c>
      <c r="Q452" s="141">
        <f t="shared" si="86"/>
        <v>0</v>
      </c>
      <c r="R452" s="120" t="b">
        <f t="shared" si="88"/>
        <v>0</v>
      </c>
      <c r="S452" s="142">
        <f t="shared" si="89"/>
        <v>0</v>
      </c>
      <c r="T452" s="120">
        <f t="shared" si="90"/>
        <v>0</v>
      </c>
      <c r="U452" s="120">
        <f t="shared" si="87"/>
        <v>0</v>
      </c>
      <c r="W452" s="125">
        <f t="shared" si="93"/>
        <v>0</v>
      </c>
    </row>
    <row r="453" spans="2:23" x14ac:dyDescent="0.25">
      <c r="B453" s="47">
        <f>B441+1</f>
        <v>38</v>
      </c>
      <c r="C453" s="47">
        <v>445</v>
      </c>
      <c r="D453" s="51">
        <v>31</v>
      </c>
      <c r="E453" s="51"/>
      <c r="F453" s="53">
        <v>5.75</v>
      </c>
      <c r="G453" s="44">
        <f t="shared" si="83"/>
        <v>7.45</v>
      </c>
      <c r="K453" s="40">
        <v>38899</v>
      </c>
      <c r="L453" s="54" t="str">
        <f t="shared" si="84"/>
        <v>.</v>
      </c>
      <c r="M453" s="58">
        <f t="shared" si="85"/>
        <v>0</v>
      </c>
      <c r="N453" s="124">
        <f t="shared" si="91"/>
        <v>0</v>
      </c>
      <c r="O453" s="120">
        <f t="shared" si="92"/>
        <v>0</v>
      </c>
      <c r="P453" s="42"/>
      <c r="Q453" s="141">
        <f t="shared" si="86"/>
        <v>0</v>
      </c>
      <c r="R453" s="120" t="b">
        <f t="shared" si="88"/>
        <v>0</v>
      </c>
      <c r="S453" s="142">
        <f t="shared" si="89"/>
        <v>0</v>
      </c>
      <c r="T453" s="120">
        <f t="shared" si="90"/>
        <v>0</v>
      </c>
      <c r="U453" s="120">
        <f t="shared" si="87"/>
        <v>0</v>
      </c>
      <c r="W453" s="125">
        <f t="shared" si="93"/>
        <v>0</v>
      </c>
    </row>
    <row r="454" spans="2:23" x14ac:dyDescent="0.25">
      <c r="B454" s="47"/>
      <c r="C454" s="51">
        <v>446</v>
      </c>
      <c r="D454" s="51">
        <v>31</v>
      </c>
      <c r="E454" s="51"/>
      <c r="F454" s="53">
        <v>5.99</v>
      </c>
      <c r="G454" s="44">
        <f t="shared" si="83"/>
        <v>7.69</v>
      </c>
      <c r="K454" s="40">
        <v>38930</v>
      </c>
      <c r="L454" s="54" t="str">
        <f t="shared" si="84"/>
        <v>.</v>
      </c>
      <c r="M454" s="58">
        <f t="shared" si="85"/>
        <v>0</v>
      </c>
      <c r="N454" s="124">
        <f t="shared" si="91"/>
        <v>0</v>
      </c>
      <c r="O454" s="120">
        <f t="shared" si="92"/>
        <v>0</v>
      </c>
      <c r="P454" s="42"/>
      <c r="Q454" s="141">
        <f t="shared" si="86"/>
        <v>0</v>
      </c>
      <c r="R454" s="120" t="b">
        <f t="shared" si="88"/>
        <v>0</v>
      </c>
      <c r="S454" s="142">
        <f t="shared" si="89"/>
        <v>0</v>
      </c>
      <c r="T454" s="120">
        <f t="shared" si="90"/>
        <v>0</v>
      </c>
      <c r="U454" s="120">
        <f t="shared" si="87"/>
        <v>0</v>
      </c>
      <c r="W454" s="125">
        <f t="shared" si="93"/>
        <v>0</v>
      </c>
    </row>
    <row r="455" spans="2:23" x14ac:dyDescent="0.25">
      <c r="B455" s="47"/>
      <c r="C455" s="51">
        <v>447</v>
      </c>
      <c r="D455" s="51">
        <v>30</v>
      </c>
      <c r="E455" s="51"/>
      <c r="F455" s="53">
        <v>6</v>
      </c>
      <c r="G455" s="44">
        <f t="shared" si="83"/>
        <v>7.7</v>
      </c>
      <c r="K455" s="40">
        <v>38961</v>
      </c>
      <c r="L455" s="54" t="str">
        <f t="shared" si="84"/>
        <v>.</v>
      </c>
      <c r="M455" s="58">
        <f t="shared" si="85"/>
        <v>0</v>
      </c>
      <c r="N455" s="124">
        <f t="shared" si="91"/>
        <v>0</v>
      </c>
      <c r="O455" s="120">
        <f t="shared" si="92"/>
        <v>0</v>
      </c>
      <c r="P455" s="42"/>
      <c r="Q455" s="141">
        <f t="shared" si="86"/>
        <v>0</v>
      </c>
      <c r="R455" s="120" t="b">
        <f t="shared" si="88"/>
        <v>0</v>
      </c>
      <c r="S455" s="142">
        <f t="shared" si="89"/>
        <v>0</v>
      </c>
      <c r="T455" s="120">
        <f t="shared" si="90"/>
        <v>0</v>
      </c>
      <c r="U455" s="120">
        <f t="shared" si="87"/>
        <v>0</v>
      </c>
      <c r="W455" s="125">
        <f t="shared" si="93"/>
        <v>0</v>
      </c>
    </row>
    <row r="456" spans="2:23" x14ac:dyDescent="0.25">
      <c r="B456" s="47"/>
      <c r="C456" s="47">
        <v>448</v>
      </c>
      <c r="D456" s="51">
        <v>31</v>
      </c>
      <c r="E456" s="51"/>
      <c r="F456" s="53">
        <v>6</v>
      </c>
      <c r="G456" s="44">
        <f t="shared" si="83"/>
        <v>7.7</v>
      </c>
      <c r="K456" s="40">
        <v>38991</v>
      </c>
      <c r="L456" s="54" t="str">
        <f t="shared" si="84"/>
        <v>.</v>
      </c>
      <c r="M456" s="58">
        <f t="shared" si="85"/>
        <v>0</v>
      </c>
      <c r="N456" s="124">
        <f t="shared" si="91"/>
        <v>0</v>
      </c>
      <c r="O456" s="120">
        <f t="shared" si="92"/>
        <v>0</v>
      </c>
      <c r="P456" s="42"/>
      <c r="Q456" s="141">
        <f t="shared" si="86"/>
        <v>0</v>
      </c>
      <c r="R456" s="120" t="b">
        <f t="shared" si="88"/>
        <v>0</v>
      </c>
      <c r="S456" s="142">
        <f t="shared" si="89"/>
        <v>0</v>
      </c>
      <c r="T456" s="120">
        <f t="shared" si="90"/>
        <v>0</v>
      </c>
      <c r="U456" s="120">
        <f t="shared" si="87"/>
        <v>0</v>
      </c>
      <c r="W456" s="125">
        <f t="shared" si="93"/>
        <v>0</v>
      </c>
    </row>
    <row r="457" spans="2:23" x14ac:dyDescent="0.25">
      <c r="B457" s="47"/>
      <c r="C457" s="51">
        <v>449</v>
      </c>
      <c r="D457" s="51">
        <v>30</v>
      </c>
      <c r="E457" s="51"/>
      <c r="F457" s="53">
        <v>6.19</v>
      </c>
      <c r="G457" s="44">
        <f t="shared" ref="G457:G520" si="94">F457+$G$4</f>
        <v>7.8900000000000006</v>
      </c>
      <c r="K457" s="40">
        <v>39022</v>
      </c>
      <c r="L457" s="54" t="str">
        <f t="shared" ref="L457:L520" si="95">IF(J457=1,K457,".")</f>
        <v>.</v>
      </c>
      <c r="M457" s="58">
        <f t="shared" ref="M457:M520" si="96">IF(J457=1,$F$2,0)</f>
        <v>0</v>
      </c>
      <c r="N457" s="124">
        <f t="shared" si="91"/>
        <v>0</v>
      </c>
      <c r="O457" s="120">
        <f t="shared" si="92"/>
        <v>0</v>
      </c>
      <c r="P457" s="42"/>
      <c r="Q457" s="141">
        <f t="shared" si="86"/>
        <v>0</v>
      </c>
      <c r="R457" s="120" t="b">
        <f t="shared" si="88"/>
        <v>0</v>
      </c>
      <c r="S457" s="142">
        <f t="shared" si="89"/>
        <v>0</v>
      </c>
      <c r="T457" s="120">
        <f t="shared" si="90"/>
        <v>0</v>
      </c>
      <c r="U457" s="120">
        <f t="shared" si="87"/>
        <v>0</v>
      </c>
      <c r="W457" s="125">
        <f t="shared" si="93"/>
        <v>0</v>
      </c>
    </row>
    <row r="458" spans="2:23" x14ac:dyDescent="0.25">
      <c r="B458" s="47"/>
      <c r="C458" s="51">
        <v>450</v>
      </c>
      <c r="D458" s="51">
        <v>31</v>
      </c>
      <c r="E458" s="51"/>
      <c r="F458" s="53">
        <v>6.25</v>
      </c>
      <c r="G458" s="44">
        <f t="shared" si="94"/>
        <v>7.95</v>
      </c>
      <c r="I458" s="96">
        <f>SUM(G447:G458)/12</f>
        <v>7.5050000000000017</v>
      </c>
      <c r="K458" s="40">
        <v>39052</v>
      </c>
      <c r="L458" s="54" t="str">
        <f t="shared" si="95"/>
        <v>.</v>
      </c>
      <c r="M458" s="58">
        <f t="shared" si="96"/>
        <v>0</v>
      </c>
      <c r="N458" s="124">
        <f t="shared" si="91"/>
        <v>0</v>
      </c>
      <c r="O458" s="120">
        <f t="shared" si="92"/>
        <v>0</v>
      </c>
      <c r="P458" s="42"/>
      <c r="Q458" s="141">
        <f t="shared" si="86"/>
        <v>0</v>
      </c>
      <c r="R458" s="120" t="b">
        <f t="shared" si="88"/>
        <v>0</v>
      </c>
      <c r="S458" s="142">
        <f t="shared" si="89"/>
        <v>0</v>
      </c>
      <c r="T458" s="120">
        <f t="shared" si="90"/>
        <v>0</v>
      </c>
      <c r="U458" s="120">
        <f t="shared" si="87"/>
        <v>0</v>
      </c>
      <c r="W458" s="125">
        <f t="shared" si="93"/>
        <v>0</v>
      </c>
    </row>
    <row r="459" spans="2:23" x14ac:dyDescent="0.25">
      <c r="B459" s="47"/>
      <c r="C459" s="47">
        <v>451</v>
      </c>
      <c r="D459" s="51">
        <v>31</v>
      </c>
      <c r="E459" s="51"/>
      <c r="F459" s="53">
        <v>6.25</v>
      </c>
      <c r="G459" s="44">
        <f t="shared" si="94"/>
        <v>7.95</v>
      </c>
      <c r="H459" s="39">
        <f>H447+1</f>
        <v>2007</v>
      </c>
      <c r="K459" s="40">
        <v>39083</v>
      </c>
      <c r="L459" s="54" t="str">
        <f t="shared" si="95"/>
        <v>.</v>
      </c>
      <c r="M459" s="58">
        <f t="shared" si="96"/>
        <v>0</v>
      </c>
      <c r="N459" s="124">
        <f t="shared" si="91"/>
        <v>0</v>
      </c>
      <c r="O459" s="120">
        <f t="shared" si="92"/>
        <v>0</v>
      </c>
      <c r="P459" s="42"/>
      <c r="Q459" s="141">
        <f t="shared" si="86"/>
        <v>0</v>
      </c>
      <c r="R459" s="120" t="b">
        <f t="shared" si="88"/>
        <v>0</v>
      </c>
      <c r="S459" s="142">
        <f t="shared" si="89"/>
        <v>0</v>
      </c>
      <c r="T459" s="120">
        <f t="shared" si="90"/>
        <v>0</v>
      </c>
      <c r="U459" s="120">
        <f t="shared" si="87"/>
        <v>0</v>
      </c>
      <c r="W459" s="125">
        <f t="shared" si="93"/>
        <v>0</v>
      </c>
    </row>
    <row r="460" spans="2:23" x14ac:dyDescent="0.25">
      <c r="B460" s="47"/>
      <c r="C460" s="51">
        <v>452</v>
      </c>
      <c r="D460" s="51">
        <v>28.25</v>
      </c>
      <c r="E460" s="51"/>
      <c r="F460" s="53">
        <v>6.25</v>
      </c>
      <c r="G460" s="44">
        <f t="shared" si="94"/>
        <v>7.95</v>
      </c>
      <c r="K460" s="40">
        <v>39114</v>
      </c>
      <c r="L460" s="54" t="str">
        <f t="shared" si="95"/>
        <v>.</v>
      </c>
      <c r="M460" s="58">
        <f t="shared" si="96"/>
        <v>0</v>
      </c>
      <c r="N460" s="124">
        <f t="shared" si="91"/>
        <v>0</v>
      </c>
      <c r="O460" s="120">
        <f t="shared" si="92"/>
        <v>0</v>
      </c>
      <c r="P460" s="42"/>
      <c r="Q460" s="141">
        <f t="shared" si="86"/>
        <v>0</v>
      </c>
      <c r="R460" s="120" t="b">
        <f t="shared" si="88"/>
        <v>0</v>
      </c>
      <c r="S460" s="142">
        <f t="shared" si="89"/>
        <v>0</v>
      </c>
      <c r="T460" s="120">
        <f t="shared" si="90"/>
        <v>0</v>
      </c>
      <c r="U460" s="120">
        <f t="shared" si="87"/>
        <v>0</v>
      </c>
      <c r="W460" s="125">
        <f t="shared" si="93"/>
        <v>0</v>
      </c>
    </row>
    <row r="461" spans="2:23" x14ac:dyDescent="0.25">
      <c r="B461" s="47"/>
      <c r="C461" s="51">
        <v>453</v>
      </c>
      <c r="D461" s="51">
        <v>31</v>
      </c>
      <c r="E461" s="51"/>
      <c r="F461" s="53">
        <v>6.25</v>
      </c>
      <c r="G461" s="44">
        <f t="shared" si="94"/>
        <v>7.95</v>
      </c>
      <c r="K461" s="40">
        <v>39142</v>
      </c>
      <c r="L461" s="54" t="str">
        <f t="shared" si="95"/>
        <v>.</v>
      </c>
      <c r="M461" s="58">
        <f t="shared" si="96"/>
        <v>0</v>
      </c>
      <c r="N461" s="124">
        <f t="shared" si="91"/>
        <v>0</v>
      </c>
      <c r="O461" s="120">
        <f t="shared" si="92"/>
        <v>0</v>
      </c>
      <c r="P461" s="42"/>
      <c r="Q461" s="141">
        <f t="shared" si="86"/>
        <v>0</v>
      </c>
      <c r="R461" s="120" t="b">
        <f t="shared" si="88"/>
        <v>0</v>
      </c>
      <c r="S461" s="142">
        <f t="shared" si="89"/>
        <v>0</v>
      </c>
      <c r="T461" s="120">
        <f t="shared" si="90"/>
        <v>0</v>
      </c>
      <c r="U461" s="120">
        <f t="shared" si="87"/>
        <v>0</v>
      </c>
      <c r="W461" s="125">
        <f t="shared" si="93"/>
        <v>0</v>
      </c>
    </row>
    <row r="462" spans="2:23" x14ac:dyDescent="0.25">
      <c r="B462" s="47"/>
      <c r="C462" s="47">
        <v>454</v>
      </c>
      <c r="D462" s="51">
        <v>30</v>
      </c>
      <c r="E462" s="51"/>
      <c r="F462" s="53">
        <v>6.25</v>
      </c>
      <c r="G462" s="44">
        <f t="shared" si="94"/>
        <v>7.95</v>
      </c>
      <c r="K462" s="40">
        <v>39173</v>
      </c>
      <c r="L462" s="54" t="str">
        <f t="shared" si="95"/>
        <v>.</v>
      </c>
      <c r="M462" s="58">
        <f t="shared" si="96"/>
        <v>0</v>
      </c>
      <c r="N462" s="124">
        <f t="shared" si="91"/>
        <v>0</v>
      </c>
      <c r="O462" s="120">
        <f t="shared" si="92"/>
        <v>0</v>
      </c>
      <c r="P462" s="42"/>
      <c r="Q462" s="141">
        <f t="shared" si="86"/>
        <v>0</v>
      </c>
      <c r="R462" s="120" t="b">
        <f t="shared" si="88"/>
        <v>0</v>
      </c>
      <c r="S462" s="142">
        <f t="shared" si="89"/>
        <v>0</v>
      </c>
      <c r="T462" s="120">
        <f t="shared" si="90"/>
        <v>0</v>
      </c>
      <c r="U462" s="120">
        <f t="shared" si="87"/>
        <v>0</v>
      </c>
      <c r="W462" s="125">
        <f t="shared" si="93"/>
        <v>0</v>
      </c>
    </row>
    <row r="463" spans="2:23" x14ac:dyDescent="0.25">
      <c r="B463" s="47"/>
      <c r="C463" s="51">
        <v>455</v>
      </c>
      <c r="D463" s="51">
        <v>31</v>
      </c>
      <c r="E463" s="51"/>
      <c r="F463" s="53">
        <v>6.25</v>
      </c>
      <c r="G463" s="44">
        <f t="shared" si="94"/>
        <v>7.95</v>
      </c>
      <c r="K463" s="40">
        <v>39203</v>
      </c>
      <c r="L463" s="54" t="str">
        <f t="shared" si="95"/>
        <v>.</v>
      </c>
      <c r="M463" s="58">
        <f t="shared" si="96"/>
        <v>0</v>
      </c>
      <c r="N463" s="124">
        <f t="shared" si="91"/>
        <v>0</v>
      </c>
      <c r="O463" s="120">
        <f t="shared" si="92"/>
        <v>0</v>
      </c>
      <c r="P463" s="42"/>
      <c r="Q463" s="141">
        <f t="shared" si="86"/>
        <v>0</v>
      </c>
      <c r="R463" s="120" t="b">
        <f t="shared" si="88"/>
        <v>0</v>
      </c>
      <c r="S463" s="142">
        <f t="shared" si="89"/>
        <v>0</v>
      </c>
      <c r="T463" s="120">
        <f t="shared" si="90"/>
        <v>0</v>
      </c>
      <c r="U463" s="120">
        <f t="shared" si="87"/>
        <v>0</v>
      </c>
      <c r="W463" s="125">
        <f t="shared" si="93"/>
        <v>0</v>
      </c>
    </row>
    <row r="464" spans="2:23" x14ac:dyDescent="0.25">
      <c r="B464" s="47"/>
      <c r="C464" s="51">
        <v>456</v>
      </c>
      <c r="D464" s="51">
        <v>30</v>
      </c>
      <c r="E464" s="51"/>
      <c r="F464" s="53">
        <v>6.25</v>
      </c>
      <c r="G464" s="44">
        <f t="shared" si="94"/>
        <v>7.95</v>
      </c>
      <c r="K464" s="40">
        <v>39234</v>
      </c>
      <c r="L464" s="54" t="str">
        <f t="shared" si="95"/>
        <v>.</v>
      </c>
      <c r="M464" s="58">
        <f t="shared" si="96"/>
        <v>0</v>
      </c>
      <c r="N464" s="124">
        <f t="shared" si="91"/>
        <v>0</v>
      </c>
      <c r="O464" s="120">
        <f t="shared" si="92"/>
        <v>0</v>
      </c>
      <c r="P464" s="115">
        <f>SUM(O453:O464)</f>
        <v>0</v>
      </c>
      <c r="Q464" s="141">
        <f t="shared" ref="Q464:Q527" si="97">M464+N464+O464</f>
        <v>0</v>
      </c>
      <c r="R464" s="120" t="b">
        <f t="shared" si="88"/>
        <v>0</v>
      </c>
      <c r="S464" s="142">
        <f t="shared" si="89"/>
        <v>0</v>
      </c>
      <c r="T464" s="120">
        <f t="shared" si="90"/>
        <v>0</v>
      </c>
      <c r="U464" s="120">
        <f t="shared" ref="U464:U527" si="98">IF(M464+N464&gt;0,Q464-T464,0)</f>
        <v>0</v>
      </c>
      <c r="W464" s="125">
        <f t="shared" si="93"/>
        <v>0</v>
      </c>
    </row>
    <row r="465" spans="2:23" x14ac:dyDescent="0.25">
      <c r="B465" s="47">
        <f>B453+1</f>
        <v>39</v>
      </c>
      <c r="C465" s="47">
        <v>457</v>
      </c>
      <c r="D465" s="51">
        <v>31</v>
      </c>
      <c r="E465" s="51"/>
      <c r="F465" s="53">
        <v>6.25</v>
      </c>
      <c r="G465" s="44">
        <f t="shared" si="94"/>
        <v>7.95</v>
      </c>
      <c r="K465" s="40">
        <v>39264</v>
      </c>
      <c r="L465" s="54" t="str">
        <f t="shared" si="95"/>
        <v>.</v>
      </c>
      <c r="M465" s="58">
        <f t="shared" si="96"/>
        <v>0</v>
      </c>
      <c r="N465" s="124">
        <f t="shared" si="91"/>
        <v>0</v>
      </c>
      <c r="O465" s="120">
        <f t="shared" si="92"/>
        <v>0</v>
      </c>
      <c r="P465" s="42"/>
      <c r="Q465" s="141">
        <f t="shared" si="97"/>
        <v>0</v>
      </c>
      <c r="R465" s="120" t="b">
        <f t="shared" si="88"/>
        <v>0</v>
      </c>
      <c r="S465" s="142">
        <f t="shared" si="89"/>
        <v>0</v>
      </c>
      <c r="T465" s="120">
        <f t="shared" si="90"/>
        <v>0</v>
      </c>
      <c r="U465" s="120">
        <f t="shared" si="98"/>
        <v>0</v>
      </c>
      <c r="W465" s="125">
        <f t="shared" si="93"/>
        <v>0</v>
      </c>
    </row>
    <row r="466" spans="2:23" x14ac:dyDescent="0.25">
      <c r="B466" s="47"/>
      <c r="C466" s="51">
        <v>458</v>
      </c>
      <c r="D466" s="51">
        <v>31</v>
      </c>
      <c r="E466" s="51"/>
      <c r="F466" s="53">
        <v>6.45</v>
      </c>
      <c r="G466" s="44">
        <f t="shared" si="94"/>
        <v>8.15</v>
      </c>
      <c r="K466" s="40">
        <v>39295</v>
      </c>
      <c r="L466" s="54" t="str">
        <f t="shared" si="95"/>
        <v>.</v>
      </c>
      <c r="M466" s="58">
        <f t="shared" si="96"/>
        <v>0</v>
      </c>
      <c r="N466" s="124">
        <f t="shared" si="91"/>
        <v>0</v>
      </c>
      <c r="O466" s="120">
        <f t="shared" si="92"/>
        <v>0</v>
      </c>
      <c r="P466" s="42"/>
      <c r="Q466" s="141">
        <f t="shared" si="97"/>
        <v>0</v>
      </c>
      <c r="R466" s="120" t="b">
        <f t="shared" si="88"/>
        <v>0</v>
      </c>
      <c r="S466" s="142">
        <f t="shared" si="89"/>
        <v>0</v>
      </c>
      <c r="T466" s="120">
        <f t="shared" si="90"/>
        <v>0</v>
      </c>
      <c r="U466" s="120">
        <f t="shared" si="98"/>
        <v>0</v>
      </c>
      <c r="W466" s="125">
        <f t="shared" si="93"/>
        <v>0</v>
      </c>
    </row>
    <row r="467" spans="2:23" x14ac:dyDescent="0.25">
      <c r="B467" s="47"/>
      <c r="C467" s="51">
        <v>459</v>
      </c>
      <c r="D467" s="51">
        <v>30</v>
      </c>
      <c r="E467" s="51"/>
      <c r="F467" s="53">
        <v>6.5</v>
      </c>
      <c r="G467" s="44">
        <f t="shared" si="94"/>
        <v>8.1999999999999993</v>
      </c>
      <c r="K467" s="40">
        <v>39326</v>
      </c>
      <c r="L467" s="54" t="str">
        <f t="shared" si="95"/>
        <v>.</v>
      </c>
      <c r="M467" s="58">
        <f t="shared" si="96"/>
        <v>0</v>
      </c>
      <c r="N467" s="124">
        <f t="shared" si="91"/>
        <v>0</v>
      </c>
      <c r="O467" s="120">
        <f t="shared" si="92"/>
        <v>0</v>
      </c>
      <c r="P467" s="42"/>
      <c r="Q467" s="141">
        <f t="shared" si="97"/>
        <v>0</v>
      </c>
      <c r="R467" s="120" t="b">
        <f t="shared" si="88"/>
        <v>0</v>
      </c>
      <c r="S467" s="142">
        <f t="shared" si="89"/>
        <v>0</v>
      </c>
      <c r="T467" s="120">
        <f t="shared" si="90"/>
        <v>0</v>
      </c>
      <c r="U467" s="120">
        <f t="shared" si="98"/>
        <v>0</v>
      </c>
      <c r="W467" s="125">
        <f t="shared" si="93"/>
        <v>0</v>
      </c>
    </row>
    <row r="468" spans="2:23" x14ac:dyDescent="0.25">
      <c r="B468" s="47"/>
      <c r="C468" s="47">
        <v>460</v>
      </c>
      <c r="D468" s="51">
        <v>31</v>
      </c>
      <c r="E468" s="51"/>
      <c r="F468" s="53">
        <v>6.5</v>
      </c>
      <c r="G468" s="44">
        <f t="shared" si="94"/>
        <v>8.1999999999999993</v>
      </c>
      <c r="K468" s="40">
        <v>39356</v>
      </c>
      <c r="L468" s="54" t="str">
        <f t="shared" si="95"/>
        <v>.</v>
      </c>
      <c r="M468" s="58">
        <f t="shared" si="96"/>
        <v>0</v>
      </c>
      <c r="N468" s="124">
        <f t="shared" si="91"/>
        <v>0</v>
      </c>
      <c r="O468" s="120">
        <f t="shared" si="92"/>
        <v>0</v>
      </c>
      <c r="P468" s="42"/>
      <c r="Q468" s="141">
        <f t="shared" si="97"/>
        <v>0</v>
      </c>
      <c r="R468" s="120" t="b">
        <f t="shared" si="88"/>
        <v>0</v>
      </c>
      <c r="S468" s="142">
        <f t="shared" si="89"/>
        <v>0</v>
      </c>
      <c r="T468" s="120">
        <f t="shared" si="90"/>
        <v>0</v>
      </c>
      <c r="U468" s="120">
        <f t="shared" si="98"/>
        <v>0</v>
      </c>
      <c r="W468" s="125">
        <f t="shared" si="93"/>
        <v>0</v>
      </c>
    </row>
    <row r="469" spans="2:23" x14ac:dyDescent="0.25">
      <c r="B469" s="47"/>
      <c r="C469" s="51">
        <v>461</v>
      </c>
      <c r="D469" s="51">
        <v>30</v>
      </c>
      <c r="E469" s="51"/>
      <c r="F469" s="53">
        <v>6.7</v>
      </c>
      <c r="G469" s="44">
        <f t="shared" si="94"/>
        <v>8.4</v>
      </c>
      <c r="K469" s="40">
        <v>39387</v>
      </c>
      <c r="L469" s="54" t="str">
        <f t="shared" si="95"/>
        <v>.</v>
      </c>
      <c r="M469" s="58">
        <f t="shared" si="96"/>
        <v>0</v>
      </c>
      <c r="N469" s="124">
        <f t="shared" si="91"/>
        <v>0</v>
      </c>
      <c r="O469" s="120">
        <f t="shared" si="92"/>
        <v>0</v>
      </c>
      <c r="P469" s="42"/>
      <c r="Q469" s="141">
        <f t="shared" si="97"/>
        <v>0</v>
      </c>
      <c r="R469" s="120" t="b">
        <f t="shared" ref="R469:R532" si="99">IF(M469+N469&gt;0,$F$3)</f>
        <v>0</v>
      </c>
      <c r="S469" s="142">
        <f t="shared" ref="S469:S532" si="100">IF(M469+N469&gt;0,O469,0)</f>
        <v>0</v>
      </c>
      <c r="T469" s="120">
        <f t="shared" ref="T469:T532" si="101">IF(M469+N469&gt;0,R469+S469,0)</f>
        <v>0</v>
      </c>
      <c r="U469" s="120">
        <f t="shared" si="98"/>
        <v>0</v>
      </c>
      <c r="W469" s="125">
        <f t="shared" si="93"/>
        <v>0</v>
      </c>
    </row>
    <row r="470" spans="2:23" x14ac:dyDescent="0.25">
      <c r="B470" s="47"/>
      <c r="C470" s="51">
        <v>462</v>
      </c>
      <c r="D470" s="51">
        <v>31</v>
      </c>
      <c r="E470" s="51"/>
      <c r="F470" s="53">
        <v>6.75</v>
      </c>
      <c r="G470" s="44">
        <f t="shared" si="94"/>
        <v>8.4499999999999993</v>
      </c>
      <c r="I470" s="96">
        <f>SUM(G459:G470)/12</f>
        <v>8.0875000000000004</v>
      </c>
      <c r="K470" s="40">
        <v>39417</v>
      </c>
      <c r="L470" s="54" t="str">
        <f t="shared" si="95"/>
        <v>.</v>
      </c>
      <c r="M470" s="58">
        <f t="shared" si="96"/>
        <v>0</v>
      </c>
      <c r="N470" s="124">
        <f t="shared" si="91"/>
        <v>0</v>
      </c>
      <c r="O470" s="120">
        <f t="shared" si="92"/>
        <v>0</v>
      </c>
      <c r="P470" s="42"/>
      <c r="Q470" s="141">
        <f t="shared" si="97"/>
        <v>0</v>
      </c>
      <c r="R470" s="120" t="b">
        <f t="shared" si="99"/>
        <v>0</v>
      </c>
      <c r="S470" s="142">
        <f t="shared" si="100"/>
        <v>0</v>
      </c>
      <c r="T470" s="120">
        <f t="shared" si="101"/>
        <v>0</v>
      </c>
      <c r="U470" s="120">
        <f t="shared" si="98"/>
        <v>0</v>
      </c>
      <c r="W470" s="125">
        <f t="shared" si="93"/>
        <v>0</v>
      </c>
    </row>
    <row r="471" spans="2:23" x14ac:dyDescent="0.25">
      <c r="B471" s="47"/>
      <c r="C471" s="47">
        <v>463</v>
      </c>
      <c r="D471" s="51">
        <v>31</v>
      </c>
      <c r="E471" s="51"/>
      <c r="F471" s="53">
        <v>6.75</v>
      </c>
      <c r="G471" s="44">
        <f t="shared" si="94"/>
        <v>8.4499999999999993</v>
      </c>
      <c r="H471" s="39">
        <f>H459+1</f>
        <v>2008</v>
      </c>
      <c r="K471" s="40">
        <v>39448</v>
      </c>
      <c r="L471" s="54" t="str">
        <f t="shared" si="95"/>
        <v>.</v>
      </c>
      <c r="M471" s="58">
        <f t="shared" si="96"/>
        <v>0</v>
      </c>
      <c r="N471" s="124">
        <f t="shared" si="91"/>
        <v>0</v>
      </c>
      <c r="O471" s="120">
        <f t="shared" si="92"/>
        <v>0</v>
      </c>
      <c r="P471" s="42"/>
      <c r="Q471" s="141">
        <f t="shared" si="97"/>
        <v>0</v>
      </c>
      <c r="R471" s="120" t="b">
        <f t="shared" si="99"/>
        <v>0</v>
      </c>
      <c r="S471" s="142">
        <f t="shared" si="100"/>
        <v>0</v>
      </c>
      <c r="T471" s="120">
        <f t="shared" si="101"/>
        <v>0</v>
      </c>
      <c r="U471" s="120">
        <f t="shared" si="98"/>
        <v>0</v>
      </c>
      <c r="W471" s="125">
        <f t="shared" si="93"/>
        <v>0</v>
      </c>
    </row>
    <row r="472" spans="2:23" x14ac:dyDescent="0.25">
      <c r="B472" s="47"/>
      <c r="C472" s="51">
        <v>464</v>
      </c>
      <c r="D472" s="51">
        <v>28.25</v>
      </c>
      <c r="E472" s="51"/>
      <c r="F472" s="53">
        <v>6.96</v>
      </c>
      <c r="G472" s="44">
        <f t="shared" si="94"/>
        <v>8.66</v>
      </c>
      <c r="K472" s="40">
        <v>39479</v>
      </c>
      <c r="L472" s="54" t="str">
        <f t="shared" si="95"/>
        <v>.</v>
      </c>
      <c r="M472" s="58">
        <f t="shared" si="96"/>
        <v>0</v>
      </c>
      <c r="N472" s="124">
        <f t="shared" si="91"/>
        <v>0</v>
      </c>
      <c r="O472" s="120">
        <f t="shared" si="92"/>
        <v>0</v>
      </c>
      <c r="P472" s="42"/>
      <c r="Q472" s="141">
        <f t="shared" si="97"/>
        <v>0</v>
      </c>
      <c r="R472" s="120" t="b">
        <f t="shared" si="99"/>
        <v>0</v>
      </c>
      <c r="S472" s="142">
        <f t="shared" si="100"/>
        <v>0</v>
      </c>
      <c r="T472" s="120">
        <f t="shared" si="101"/>
        <v>0</v>
      </c>
      <c r="U472" s="120">
        <f t="shared" si="98"/>
        <v>0</v>
      </c>
      <c r="W472" s="125">
        <f t="shared" si="93"/>
        <v>0</v>
      </c>
    </row>
    <row r="473" spans="2:23" x14ac:dyDescent="0.25">
      <c r="B473" s="47"/>
      <c r="C473" s="51">
        <v>465</v>
      </c>
      <c r="D473" s="51">
        <v>31</v>
      </c>
      <c r="E473" s="51"/>
      <c r="F473" s="53">
        <v>7.22</v>
      </c>
      <c r="G473" s="44">
        <f t="shared" si="94"/>
        <v>8.92</v>
      </c>
      <c r="K473" s="40">
        <v>39508</v>
      </c>
      <c r="L473" s="54" t="str">
        <f t="shared" si="95"/>
        <v>.</v>
      </c>
      <c r="M473" s="58">
        <f t="shared" si="96"/>
        <v>0</v>
      </c>
      <c r="N473" s="124">
        <f t="shared" si="91"/>
        <v>0</v>
      </c>
      <c r="O473" s="120">
        <f t="shared" si="92"/>
        <v>0</v>
      </c>
      <c r="P473" s="42"/>
      <c r="Q473" s="141">
        <f t="shared" si="97"/>
        <v>0</v>
      </c>
      <c r="R473" s="120" t="b">
        <f t="shared" si="99"/>
        <v>0</v>
      </c>
      <c r="S473" s="142">
        <f t="shared" si="100"/>
        <v>0</v>
      </c>
      <c r="T473" s="120">
        <f t="shared" si="101"/>
        <v>0</v>
      </c>
      <c r="U473" s="120">
        <f t="shared" si="98"/>
        <v>0</v>
      </c>
      <c r="W473" s="125">
        <f t="shared" si="93"/>
        <v>0</v>
      </c>
    </row>
    <row r="474" spans="2:23" x14ac:dyDescent="0.25">
      <c r="B474" s="47"/>
      <c r="C474" s="47">
        <v>466</v>
      </c>
      <c r="D474" s="51">
        <v>30</v>
      </c>
      <c r="E474" s="51"/>
      <c r="F474" s="53">
        <v>7.25</v>
      </c>
      <c r="G474" s="44">
        <f t="shared" si="94"/>
        <v>8.9499999999999993</v>
      </c>
      <c r="K474" s="40">
        <v>39539</v>
      </c>
      <c r="L474" s="54" t="str">
        <f t="shared" si="95"/>
        <v>.</v>
      </c>
      <c r="M474" s="58">
        <f t="shared" si="96"/>
        <v>0</v>
      </c>
      <c r="N474" s="124">
        <f t="shared" si="91"/>
        <v>0</v>
      </c>
      <c r="O474" s="120">
        <f t="shared" si="92"/>
        <v>0</v>
      </c>
      <c r="P474" s="42"/>
      <c r="Q474" s="141">
        <f t="shared" si="97"/>
        <v>0</v>
      </c>
      <c r="R474" s="120" t="b">
        <f t="shared" si="99"/>
        <v>0</v>
      </c>
      <c r="S474" s="142">
        <f t="shared" si="100"/>
        <v>0</v>
      </c>
      <c r="T474" s="120">
        <f t="shared" si="101"/>
        <v>0</v>
      </c>
      <c r="U474" s="120">
        <f t="shared" si="98"/>
        <v>0</v>
      </c>
      <c r="W474" s="125">
        <f t="shared" si="93"/>
        <v>0</v>
      </c>
    </row>
    <row r="475" spans="2:23" x14ac:dyDescent="0.25">
      <c r="B475" s="47"/>
      <c r="C475" s="51">
        <v>467</v>
      </c>
      <c r="D475" s="51">
        <v>31</v>
      </c>
      <c r="E475" s="51"/>
      <c r="F475" s="53">
        <v>7.25</v>
      </c>
      <c r="G475" s="44">
        <f t="shared" si="94"/>
        <v>8.9499999999999993</v>
      </c>
      <c r="K475" s="40">
        <v>39569</v>
      </c>
      <c r="L475" s="54" t="str">
        <f t="shared" si="95"/>
        <v>.</v>
      </c>
      <c r="M475" s="58">
        <f t="shared" si="96"/>
        <v>0</v>
      </c>
      <c r="N475" s="124">
        <f t="shared" si="91"/>
        <v>0</v>
      </c>
      <c r="O475" s="120">
        <f t="shared" si="92"/>
        <v>0</v>
      </c>
      <c r="P475" s="42"/>
      <c r="Q475" s="141">
        <f t="shared" si="97"/>
        <v>0</v>
      </c>
      <c r="R475" s="120" t="b">
        <f t="shared" si="99"/>
        <v>0</v>
      </c>
      <c r="S475" s="142">
        <f t="shared" si="100"/>
        <v>0</v>
      </c>
      <c r="T475" s="120">
        <f t="shared" si="101"/>
        <v>0</v>
      </c>
      <c r="U475" s="120">
        <f t="shared" si="98"/>
        <v>0</v>
      </c>
      <c r="W475" s="125">
        <f t="shared" si="93"/>
        <v>0</v>
      </c>
    </row>
    <row r="476" spans="2:23" x14ac:dyDescent="0.25">
      <c r="B476" s="47"/>
      <c r="C476" s="51">
        <v>468</v>
      </c>
      <c r="D476" s="51">
        <v>30</v>
      </c>
      <c r="E476" s="51"/>
      <c r="F476" s="53">
        <v>7.25</v>
      </c>
      <c r="G476" s="44">
        <f t="shared" si="94"/>
        <v>8.9499999999999993</v>
      </c>
      <c r="K476" s="40">
        <v>39600</v>
      </c>
      <c r="L476" s="54" t="str">
        <f t="shared" si="95"/>
        <v>.</v>
      </c>
      <c r="M476" s="58">
        <f t="shared" si="96"/>
        <v>0</v>
      </c>
      <c r="N476" s="124">
        <f t="shared" si="91"/>
        <v>0</v>
      </c>
      <c r="O476" s="120">
        <f t="shared" si="92"/>
        <v>0</v>
      </c>
      <c r="P476" s="115">
        <f>SUM(O465:O476)</f>
        <v>0</v>
      </c>
      <c r="Q476" s="141">
        <f t="shared" si="97"/>
        <v>0</v>
      </c>
      <c r="R476" s="120" t="b">
        <f t="shared" si="99"/>
        <v>0</v>
      </c>
      <c r="S476" s="142">
        <f t="shared" si="100"/>
        <v>0</v>
      </c>
      <c r="T476" s="120">
        <f t="shared" si="101"/>
        <v>0</v>
      </c>
      <c r="U476" s="120">
        <f t="shared" si="98"/>
        <v>0</v>
      </c>
      <c r="W476" s="125">
        <f t="shared" si="93"/>
        <v>0</v>
      </c>
    </row>
    <row r="477" spans="2:23" x14ac:dyDescent="0.25">
      <c r="B477" s="47">
        <f>B465+1</f>
        <v>40</v>
      </c>
      <c r="C477" s="47">
        <v>469</v>
      </c>
      <c r="D477" s="51">
        <v>31</v>
      </c>
      <c r="E477" s="51"/>
      <c r="F477" s="53">
        <v>7.25</v>
      </c>
      <c r="G477" s="44">
        <f t="shared" si="94"/>
        <v>8.9499999999999993</v>
      </c>
      <c r="K477" s="40">
        <v>39630</v>
      </c>
      <c r="L477" s="54" t="str">
        <f t="shared" si="95"/>
        <v>.</v>
      </c>
      <c r="M477" s="58">
        <f t="shared" si="96"/>
        <v>0</v>
      </c>
      <c r="N477" s="124">
        <f t="shared" si="91"/>
        <v>0</v>
      </c>
      <c r="O477" s="120">
        <f t="shared" si="92"/>
        <v>0</v>
      </c>
      <c r="P477" s="42"/>
      <c r="Q477" s="141">
        <f t="shared" si="97"/>
        <v>0</v>
      </c>
      <c r="R477" s="120" t="b">
        <f t="shared" si="99"/>
        <v>0</v>
      </c>
      <c r="S477" s="142">
        <f t="shared" si="100"/>
        <v>0</v>
      </c>
      <c r="T477" s="120">
        <f t="shared" si="101"/>
        <v>0</v>
      </c>
      <c r="U477" s="120">
        <f t="shared" si="98"/>
        <v>0</v>
      </c>
      <c r="W477" s="125">
        <f t="shared" si="93"/>
        <v>0</v>
      </c>
    </row>
    <row r="478" spans="2:23" x14ac:dyDescent="0.25">
      <c r="B478" s="47"/>
      <c r="C478" s="51">
        <v>470</v>
      </c>
      <c r="D478" s="51">
        <v>31</v>
      </c>
      <c r="E478" s="51"/>
      <c r="F478" s="53">
        <v>7.25</v>
      </c>
      <c r="G478" s="44">
        <f t="shared" si="94"/>
        <v>8.9499999999999993</v>
      </c>
      <c r="K478" s="40">
        <v>39661</v>
      </c>
      <c r="L478" s="54" t="str">
        <f t="shared" si="95"/>
        <v>.</v>
      </c>
      <c r="M478" s="58">
        <f t="shared" si="96"/>
        <v>0</v>
      </c>
      <c r="N478" s="124">
        <f t="shared" si="91"/>
        <v>0</v>
      </c>
      <c r="O478" s="120">
        <f t="shared" si="92"/>
        <v>0</v>
      </c>
      <c r="P478" s="42"/>
      <c r="Q478" s="141">
        <f t="shared" si="97"/>
        <v>0</v>
      </c>
      <c r="R478" s="120" t="b">
        <f t="shared" si="99"/>
        <v>0</v>
      </c>
      <c r="S478" s="142">
        <f t="shared" si="100"/>
        <v>0</v>
      </c>
      <c r="T478" s="120">
        <f t="shared" si="101"/>
        <v>0</v>
      </c>
      <c r="U478" s="120">
        <f t="shared" si="98"/>
        <v>0</v>
      </c>
      <c r="W478" s="125">
        <f t="shared" si="93"/>
        <v>0</v>
      </c>
    </row>
    <row r="479" spans="2:23" x14ac:dyDescent="0.25">
      <c r="B479" s="47"/>
      <c r="C479" s="51">
        <v>471</v>
      </c>
      <c r="D479" s="51">
        <v>30</v>
      </c>
      <c r="E479" s="51"/>
      <c r="F479" s="53">
        <v>7.02</v>
      </c>
      <c r="G479" s="44">
        <f t="shared" si="94"/>
        <v>8.7199999999999989</v>
      </c>
      <c r="K479" s="40">
        <v>39692</v>
      </c>
      <c r="L479" s="54" t="str">
        <f t="shared" si="95"/>
        <v>.</v>
      </c>
      <c r="M479" s="58">
        <f t="shared" si="96"/>
        <v>0</v>
      </c>
      <c r="N479" s="124">
        <f t="shared" si="91"/>
        <v>0</v>
      </c>
      <c r="O479" s="120">
        <f t="shared" si="92"/>
        <v>0</v>
      </c>
      <c r="P479" s="42"/>
      <c r="Q479" s="141">
        <f t="shared" si="97"/>
        <v>0</v>
      </c>
      <c r="R479" s="120" t="b">
        <f t="shared" si="99"/>
        <v>0</v>
      </c>
      <c r="S479" s="142">
        <f t="shared" si="100"/>
        <v>0</v>
      </c>
      <c r="T479" s="120">
        <f t="shared" si="101"/>
        <v>0</v>
      </c>
      <c r="U479" s="120">
        <f t="shared" si="98"/>
        <v>0</v>
      </c>
      <c r="W479" s="125">
        <f t="shared" si="93"/>
        <v>0</v>
      </c>
    </row>
    <row r="480" spans="2:23" x14ac:dyDescent="0.25">
      <c r="B480" s="47"/>
      <c r="C480" s="47">
        <v>472</v>
      </c>
      <c r="D480" s="51">
        <v>31</v>
      </c>
      <c r="E480" s="51"/>
      <c r="F480" s="53">
        <v>6.18</v>
      </c>
      <c r="G480" s="44">
        <f t="shared" si="94"/>
        <v>7.88</v>
      </c>
      <c r="K480" s="40">
        <v>39722</v>
      </c>
      <c r="L480" s="54" t="str">
        <f t="shared" si="95"/>
        <v>.</v>
      </c>
      <c r="M480" s="58">
        <f t="shared" si="96"/>
        <v>0</v>
      </c>
      <c r="N480" s="124">
        <f t="shared" si="91"/>
        <v>0</v>
      </c>
      <c r="O480" s="120">
        <f t="shared" si="92"/>
        <v>0</v>
      </c>
      <c r="P480" s="42"/>
      <c r="Q480" s="141">
        <f t="shared" si="97"/>
        <v>0</v>
      </c>
      <c r="R480" s="120" t="b">
        <f t="shared" si="99"/>
        <v>0</v>
      </c>
      <c r="S480" s="142">
        <f t="shared" si="100"/>
        <v>0</v>
      </c>
      <c r="T480" s="120">
        <f t="shared" si="101"/>
        <v>0</v>
      </c>
      <c r="U480" s="120">
        <f t="shared" si="98"/>
        <v>0</v>
      </c>
      <c r="W480" s="125">
        <f t="shared" si="93"/>
        <v>0</v>
      </c>
    </row>
    <row r="481" spans="2:23" x14ac:dyDescent="0.25">
      <c r="B481" s="47"/>
      <c r="C481" s="51">
        <v>473</v>
      </c>
      <c r="D481" s="51">
        <v>30</v>
      </c>
      <c r="E481" s="51"/>
      <c r="F481" s="53">
        <v>5.33</v>
      </c>
      <c r="G481" s="44">
        <f t="shared" si="94"/>
        <v>7.03</v>
      </c>
      <c r="K481" s="40">
        <v>39753</v>
      </c>
      <c r="L481" s="54" t="str">
        <f t="shared" si="95"/>
        <v>.</v>
      </c>
      <c r="M481" s="58">
        <f t="shared" si="96"/>
        <v>0</v>
      </c>
      <c r="N481" s="124">
        <f t="shared" si="91"/>
        <v>0</v>
      </c>
      <c r="O481" s="120">
        <f t="shared" si="92"/>
        <v>0</v>
      </c>
      <c r="P481" s="42"/>
      <c r="Q481" s="141">
        <f t="shared" si="97"/>
        <v>0</v>
      </c>
      <c r="R481" s="120" t="b">
        <f t="shared" si="99"/>
        <v>0</v>
      </c>
      <c r="S481" s="142">
        <f t="shared" si="100"/>
        <v>0</v>
      </c>
      <c r="T481" s="120">
        <f t="shared" si="101"/>
        <v>0</v>
      </c>
      <c r="U481" s="120">
        <f t="shared" si="98"/>
        <v>0</v>
      </c>
      <c r="W481" s="125">
        <f t="shared" si="93"/>
        <v>0</v>
      </c>
    </row>
    <row r="482" spans="2:23" x14ac:dyDescent="0.25">
      <c r="B482" s="47"/>
      <c r="C482" s="51">
        <v>474</v>
      </c>
      <c r="D482" s="51">
        <v>31</v>
      </c>
      <c r="E482" s="51"/>
      <c r="F482" s="53">
        <v>4.3499999999999996</v>
      </c>
      <c r="G482" s="44">
        <f t="shared" si="94"/>
        <v>6.05</v>
      </c>
      <c r="I482" s="96">
        <f>SUM(G471:G482)/12</f>
        <v>8.3716666666666679</v>
      </c>
      <c r="K482" s="40">
        <v>39783</v>
      </c>
      <c r="L482" s="54" t="str">
        <f t="shared" si="95"/>
        <v>.</v>
      </c>
      <c r="M482" s="58">
        <f t="shared" si="96"/>
        <v>0</v>
      </c>
      <c r="N482" s="124">
        <f t="shared" si="91"/>
        <v>0</v>
      </c>
      <c r="O482" s="120">
        <f t="shared" si="92"/>
        <v>0</v>
      </c>
      <c r="P482" s="42"/>
      <c r="Q482" s="141">
        <f t="shared" si="97"/>
        <v>0</v>
      </c>
      <c r="R482" s="120" t="b">
        <f t="shared" si="99"/>
        <v>0</v>
      </c>
      <c r="S482" s="142">
        <f t="shared" si="100"/>
        <v>0</v>
      </c>
      <c r="T482" s="120">
        <f t="shared" si="101"/>
        <v>0</v>
      </c>
      <c r="U482" s="120">
        <f t="shared" si="98"/>
        <v>0</v>
      </c>
      <c r="W482" s="125">
        <f t="shared" si="93"/>
        <v>0</v>
      </c>
    </row>
    <row r="483" spans="2:23" x14ac:dyDescent="0.25">
      <c r="B483" s="47"/>
      <c r="C483" s="47">
        <v>475</v>
      </c>
      <c r="D483" s="51">
        <v>31</v>
      </c>
      <c r="E483" s="51"/>
      <c r="F483" s="53">
        <v>4.25</v>
      </c>
      <c r="G483" s="44">
        <f t="shared" si="94"/>
        <v>5.95</v>
      </c>
      <c r="H483" s="39">
        <f>H471+1</f>
        <v>2009</v>
      </c>
      <c r="K483" s="40">
        <v>39814</v>
      </c>
      <c r="L483" s="54" t="str">
        <f t="shared" si="95"/>
        <v>.</v>
      </c>
      <c r="M483" s="58">
        <f t="shared" si="96"/>
        <v>0</v>
      </c>
      <c r="N483" s="124">
        <f t="shared" si="91"/>
        <v>0</v>
      </c>
      <c r="O483" s="120">
        <f t="shared" si="92"/>
        <v>0</v>
      </c>
      <c r="P483" s="42"/>
      <c r="Q483" s="141">
        <f t="shared" si="97"/>
        <v>0</v>
      </c>
      <c r="R483" s="120" t="b">
        <f t="shared" si="99"/>
        <v>0</v>
      </c>
      <c r="S483" s="142">
        <f t="shared" si="100"/>
        <v>0</v>
      </c>
      <c r="T483" s="120">
        <f t="shared" si="101"/>
        <v>0</v>
      </c>
      <c r="U483" s="120">
        <f t="shared" si="98"/>
        <v>0</v>
      </c>
      <c r="W483" s="125">
        <f t="shared" si="93"/>
        <v>0</v>
      </c>
    </row>
    <row r="484" spans="2:23" x14ac:dyDescent="0.25">
      <c r="B484" s="47"/>
      <c r="C484" s="51">
        <v>476</v>
      </c>
      <c r="D484" s="51">
        <v>28.25</v>
      </c>
      <c r="E484" s="51"/>
      <c r="F484" s="53">
        <v>3.35</v>
      </c>
      <c r="G484" s="44">
        <f t="shared" si="94"/>
        <v>5.05</v>
      </c>
      <c r="K484" s="40">
        <v>39845</v>
      </c>
      <c r="L484" s="54" t="str">
        <f t="shared" si="95"/>
        <v>.</v>
      </c>
      <c r="M484" s="58">
        <f t="shared" si="96"/>
        <v>0</v>
      </c>
      <c r="N484" s="124">
        <f t="shared" si="91"/>
        <v>0</v>
      </c>
      <c r="O484" s="120">
        <f t="shared" si="92"/>
        <v>0</v>
      </c>
      <c r="P484" s="42"/>
      <c r="Q484" s="141">
        <f t="shared" si="97"/>
        <v>0</v>
      </c>
      <c r="R484" s="120" t="b">
        <f t="shared" si="99"/>
        <v>0</v>
      </c>
      <c r="S484" s="142">
        <f t="shared" si="100"/>
        <v>0</v>
      </c>
      <c r="T484" s="120">
        <f t="shared" si="101"/>
        <v>0</v>
      </c>
      <c r="U484" s="120">
        <f t="shared" si="98"/>
        <v>0</v>
      </c>
      <c r="W484" s="125">
        <f t="shared" si="93"/>
        <v>0</v>
      </c>
    </row>
    <row r="485" spans="2:23" x14ac:dyDescent="0.25">
      <c r="B485" s="47"/>
      <c r="C485" s="51">
        <v>477</v>
      </c>
      <c r="D485" s="51">
        <v>31</v>
      </c>
      <c r="E485" s="51"/>
      <c r="F485" s="53">
        <v>3.25</v>
      </c>
      <c r="G485" s="44">
        <f t="shared" si="94"/>
        <v>4.95</v>
      </c>
      <c r="K485" s="40">
        <v>39873</v>
      </c>
      <c r="L485" s="54" t="str">
        <f t="shared" si="95"/>
        <v>.</v>
      </c>
      <c r="M485" s="58">
        <f t="shared" si="96"/>
        <v>0</v>
      </c>
      <c r="N485" s="124">
        <f t="shared" ref="N485:N517" si="102">IF(U484&gt;0,U484,0)</f>
        <v>0</v>
      </c>
      <c r="O485" s="120">
        <f t="shared" ref="O485:O548" si="103">IF(M485+N485&gt;0,(M485+N485)*G485/100/365*D485,0)</f>
        <v>0</v>
      </c>
      <c r="P485" s="42"/>
      <c r="Q485" s="141">
        <f t="shared" si="97"/>
        <v>0</v>
      </c>
      <c r="R485" s="120" t="b">
        <f t="shared" si="99"/>
        <v>0</v>
      </c>
      <c r="S485" s="142">
        <f t="shared" si="100"/>
        <v>0</v>
      </c>
      <c r="T485" s="120">
        <f t="shared" si="101"/>
        <v>0</v>
      </c>
      <c r="U485" s="120">
        <f t="shared" si="98"/>
        <v>0</v>
      </c>
      <c r="W485" s="125">
        <f t="shared" si="93"/>
        <v>0</v>
      </c>
    </row>
    <row r="486" spans="2:23" x14ac:dyDescent="0.25">
      <c r="B486" s="47"/>
      <c r="C486" s="47">
        <v>478</v>
      </c>
      <c r="D486" s="51">
        <v>30</v>
      </c>
      <c r="E486" s="51"/>
      <c r="F486" s="53">
        <v>3.06</v>
      </c>
      <c r="G486" s="44">
        <f t="shared" si="94"/>
        <v>4.76</v>
      </c>
      <c r="K486" s="40">
        <v>39904</v>
      </c>
      <c r="L486" s="54" t="str">
        <f t="shared" si="95"/>
        <v>.</v>
      </c>
      <c r="M486" s="58">
        <f t="shared" si="96"/>
        <v>0</v>
      </c>
      <c r="N486" s="124">
        <f t="shared" si="102"/>
        <v>0</v>
      </c>
      <c r="O486" s="120">
        <f t="shared" si="103"/>
        <v>0</v>
      </c>
      <c r="P486" s="42"/>
      <c r="Q486" s="141">
        <f t="shared" si="97"/>
        <v>0</v>
      </c>
      <c r="R486" s="120" t="b">
        <f t="shared" si="99"/>
        <v>0</v>
      </c>
      <c r="S486" s="142">
        <f t="shared" si="100"/>
        <v>0</v>
      </c>
      <c r="T486" s="120">
        <f t="shared" si="101"/>
        <v>0</v>
      </c>
      <c r="U486" s="120">
        <f t="shared" si="98"/>
        <v>0</v>
      </c>
      <c r="W486" s="125">
        <f t="shared" si="93"/>
        <v>0</v>
      </c>
    </row>
    <row r="487" spans="2:23" x14ac:dyDescent="0.25">
      <c r="B487" s="47"/>
      <c r="C487" s="51">
        <v>479</v>
      </c>
      <c r="D487" s="51">
        <v>31</v>
      </c>
      <c r="E487" s="51"/>
      <c r="F487" s="53">
        <v>3</v>
      </c>
      <c r="G487" s="44">
        <f t="shared" si="94"/>
        <v>4.7</v>
      </c>
      <c r="K487" s="40">
        <v>39934</v>
      </c>
      <c r="L487" s="54" t="str">
        <f t="shared" si="95"/>
        <v>.</v>
      </c>
      <c r="M487" s="58">
        <f t="shared" si="96"/>
        <v>0</v>
      </c>
      <c r="N487" s="124">
        <f t="shared" si="102"/>
        <v>0</v>
      </c>
      <c r="O487" s="120">
        <f t="shared" si="103"/>
        <v>0</v>
      </c>
      <c r="P487" s="42"/>
      <c r="Q487" s="141">
        <f t="shared" si="97"/>
        <v>0</v>
      </c>
      <c r="R487" s="120" t="b">
        <f t="shared" si="99"/>
        <v>0</v>
      </c>
      <c r="S487" s="142">
        <f t="shared" si="100"/>
        <v>0</v>
      </c>
      <c r="T487" s="120">
        <f t="shared" si="101"/>
        <v>0</v>
      </c>
      <c r="U487" s="120">
        <f t="shared" si="98"/>
        <v>0</v>
      </c>
      <c r="W487" s="125">
        <f t="shared" si="93"/>
        <v>0</v>
      </c>
    </row>
    <row r="488" spans="2:23" x14ac:dyDescent="0.25">
      <c r="B488" s="47"/>
      <c r="C488" s="51">
        <v>480</v>
      </c>
      <c r="D488" s="51">
        <v>30</v>
      </c>
      <c r="E488" s="51"/>
      <c r="F488" s="53">
        <v>3</v>
      </c>
      <c r="G488" s="44">
        <f t="shared" si="94"/>
        <v>4.7</v>
      </c>
      <c r="K488" s="40">
        <v>39965</v>
      </c>
      <c r="L488" s="54" t="str">
        <f t="shared" si="95"/>
        <v>.</v>
      </c>
      <c r="M488" s="58">
        <f t="shared" si="96"/>
        <v>0</v>
      </c>
      <c r="N488" s="124">
        <f t="shared" si="102"/>
        <v>0</v>
      </c>
      <c r="O488" s="120">
        <f t="shared" si="103"/>
        <v>0</v>
      </c>
      <c r="P488" s="115">
        <f>SUM(O477:O488)</f>
        <v>0</v>
      </c>
      <c r="Q488" s="141">
        <f t="shared" si="97"/>
        <v>0</v>
      </c>
      <c r="R488" s="120" t="b">
        <f t="shared" si="99"/>
        <v>0</v>
      </c>
      <c r="S488" s="142">
        <f t="shared" si="100"/>
        <v>0</v>
      </c>
      <c r="T488" s="120">
        <f t="shared" si="101"/>
        <v>0</v>
      </c>
      <c r="U488" s="120">
        <f t="shared" si="98"/>
        <v>0</v>
      </c>
      <c r="W488" s="125">
        <f t="shared" si="93"/>
        <v>0</v>
      </c>
    </row>
    <row r="489" spans="2:23" x14ac:dyDescent="0.25">
      <c r="B489" s="47">
        <f>B477+1</f>
        <v>41</v>
      </c>
      <c r="C489" s="47">
        <v>481</v>
      </c>
      <c r="D489" s="51">
        <v>31</v>
      </c>
      <c r="E489" s="51"/>
      <c r="F489" s="53">
        <v>3</v>
      </c>
      <c r="G489" s="44">
        <f t="shared" si="94"/>
        <v>4.7</v>
      </c>
      <c r="K489" s="40">
        <v>39995</v>
      </c>
      <c r="L489" s="54" t="str">
        <f t="shared" si="95"/>
        <v>.</v>
      </c>
      <c r="M489" s="58">
        <f t="shared" si="96"/>
        <v>0</v>
      </c>
      <c r="N489" s="124">
        <f t="shared" si="102"/>
        <v>0</v>
      </c>
      <c r="O489" s="120">
        <f t="shared" si="103"/>
        <v>0</v>
      </c>
      <c r="P489" s="42"/>
      <c r="Q489" s="141">
        <f t="shared" si="97"/>
        <v>0</v>
      </c>
      <c r="R489" s="120" t="b">
        <f t="shared" si="99"/>
        <v>0</v>
      </c>
      <c r="S489" s="142">
        <f t="shared" si="100"/>
        <v>0</v>
      </c>
      <c r="T489" s="120">
        <f t="shared" si="101"/>
        <v>0</v>
      </c>
      <c r="U489" s="120">
        <f t="shared" si="98"/>
        <v>0</v>
      </c>
      <c r="W489" s="125">
        <f t="shared" si="93"/>
        <v>0</v>
      </c>
    </row>
    <row r="490" spans="2:23" x14ac:dyDescent="0.25">
      <c r="B490" s="47"/>
      <c r="C490" s="51">
        <v>482</v>
      </c>
      <c r="D490" s="51">
        <v>31</v>
      </c>
      <c r="E490" s="51"/>
      <c r="F490" s="53">
        <v>3</v>
      </c>
      <c r="G490" s="44">
        <f t="shared" si="94"/>
        <v>4.7</v>
      </c>
      <c r="K490" s="40">
        <v>40026</v>
      </c>
      <c r="L490" s="54" t="str">
        <f t="shared" si="95"/>
        <v>.</v>
      </c>
      <c r="M490" s="58">
        <f t="shared" si="96"/>
        <v>0</v>
      </c>
      <c r="N490" s="124">
        <f t="shared" si="102"/>
        <v>0</v>
      </c>
      <c r="O490" s="120">
        <f t="shared" si="103"/>
        <v>0</v>
      </c>
      <c r="P490" s="42"/>
      <c r="Q490" s="141">
        <f t="shared" si="97"/>
        <v>0</v>
      </c>
      <c r="R490" s="120" t="b">
        <f t="shared" si="99"/>
        <v>0</v>
      </c>
      <c r="S490" s="142">
        <f t="shared" si="100"/>
        <v>0</v>
      </c>
      <c r="T490" s="120">
        <f t="shared" si="101"/>
        <v>0</v>
      </c>
      <c r="U490" s="120">
        <f t="shared" si="98"/>
        <v>0</v>
      </c>
      <c r="W490" s="125">
        <f t="shared" si="93"/>
        <v>0</v>
      </c>
    </row>
    <row r="491" spans="2:23" x14ac:dyDescent="0.25">
      <c r="B491" s="47"/>
      <c r="C491" s="51">
        <v>483</v>
      </c>
      <c r="D491" s="51">
        <v>30</v>
      </c>
      <c r="E491" s="51"/>
      <c r="F491" s="53">
        <v>3</v>
      </c>
      <c r="G491" s="44">
        <f t="shared" si="94"/>
        <v>4.7</v>
      </c>
      <c r="K491" s="40">
        <v>40057</v>
      </c>
      <c r="L491" s="54" t="str">
        <f t="shared" si="95"/>
        <v>.</v>
      </c>
      <c r="M491" s="58">
        <f t="shared" si="96"/>
        <v>0</v>
      </c>
      <c r="N491" s="124">
        <f t="shared" si="102"/>
        <v>0</v>
      </c>
      <c r="O491" s="120">
        <f t="shared" si="103"/>
        <v>0</v>
      </c>
      <c r="P491" s="42"/>
      <c r="Q491" s="141">
        <f t="shared" si="97"/>
        <v>0</v>
      </c>
      <c r="R491" s="120" t="b">
        <f t="shared" si="99"/>
        <v>0</v>
      </c>
      <c r="S491" s="142">
        <f t="shared" si="100"/>
        <v>0</v>
      </c>
      <c r="T491" s="120">
        <f t="shared" si="101"/>
        <v>0</v>
      </c>
      <c r="U491" s="120">
        <f t="shared" si="98"/>
        <v>0</v>
      </c>
      <c r="W491" s="125">
        <f t="shared" si="93"/>
        <v>0</v>
      </c>
    </row>
    <row r="492" spans="2:23" x14ac:dyDescent="0.25">
      <c r="B492" s="47"/>
      <c r="C492" s="47">
        <v>484</v>
      </c>
      <c r="D492" s="51">
        <v>31</v>
      </c>
      <c r="E492" s="51"/>
      <c r="F492" s="53">
        <v>3.21</v>
      </c>
      <c r="G492" s="44">
        <f t="shared" si="94"/>
        <v>4.91</v>
      </c>
      <c r="K492" s="40">
        <v>40087</v>
      </c>
      <c r="L492" s="54" t="str">
        <f t="shared" si="95"/>
        <v>.</v>
      </c>
      <c r="M492" s="58">
        <f t="shared" si="96"/>
        <v>0</v>
      </c>
      <c r="N492" s="124">
        <f t="shared" si="102"/>
        <v>0</v>
      </c>
      <c r="O492" s="120">
        <f t="shared" si="103"/>
        <v>0</v>
      </c>
      <c r="P492" s="42"/>
      <c r="Q492" s="141">
        <f t="shared" si="97"/>
        <v>0</v>
      </c>
      <c r="R492" s="120" t="b">
        <f t="shared" si="99"/>
        <v>0</v>
      </c>
      <c r="S492" s="142">
        <f t="shared" si="100"/>
        <v>0</v>
      </c>
      <c r="T492" s="120">
        <f t="shared" si="101"/>
        <v>0</v>
      </c>
      <c r="U492" s="120">
        <f t="shared" si="98"/>
        <v>0</v>
      </c>
      <c r="W492" s="125">
        <f t="shared" si="93"/>
        <v>0</v>
      </c>
    </row>
    <row r="493" spans="2:23" x14ac:dyDescent="0.25">
      <c r="B493" s="47"/>
      <c r="C493" s="51">
        <v>485</v>
      </c>
      <c r="D493" s="51">
        <v>30</v>
      </c>
      <c r="E493" s="51"/>
      <c r="F493" s="53">
        <v>3.48</v>
      </c>
      <c r="G493" s="44">
        <f t="shared" si="94"/>
        <v>5.18</v>
      </c>
      <c r="K493" s="40">
        <v>40118</v>
      </c>
      <c r="L493" s="54" t="str">
        <f t="shared" si="95"/>
        <v>.</v>
      </c>
      <c r="M493" s="58">
        <f t="shared" si="96"/>
        <v>0</v>
      </c>
      <c r="N493" s="124">
        <f t="shared" si="102"/>
        <v>0</v>
      </c>
      <c r="O493" s="120">
        <f t="shared" si="103"/>
        <v>0</v>
      </c>
      <c r="P493" s="42"/>
      <c r="Q493" s="141">
        <f t="shared" si="97"/>
        <v>0</v>
      </c>
      <c r="R493" s="120" t="b">
        <f t="shared" si="99"/>
        <v>0</v>
      </c>
      <c r="S493" s="142">
        <f t="shared" si="100"/>
        <v>0</v>
      </c>
      <c r="T493" s="120">
        <f t="shared" si="101"/>
        <v>0</v>
      </c>
      <c r="U493" s="120">
        <f t="shared" si="98"/>
        <v>0</v>
      </c>
      <c r="W493" s="125">
        <f t="shared" si="93"/>
        <v>0</v>
      </c>
    </row>
    <row r="494" spans="2:23" x14ac:dyDescent="0.25">
      <c r="B494" s="47"/>
      <c r="C494" s="51">
        <v>486</v>
      </c>
      <c r="D494" s="51">
        <v>31</v>
      </c>
      <c r="E494" s="51"/>
      <c r="F494" s="53">
        <v>3.74</v>
      </c>
      <c r="G494" s="44">
        <f t="shared" si="94"/>
        <v>5.44</v>
      </c>
      <c r="I494" s="96">
        <f>SUM(G483:G494)/12</f>
        <v>4.9783333333333335</v>
      </c>
      <c r="K494" s="40">
        <v>40148</v>
      </c>
      <c r="L494" s="54" t="str">
        <f t="shared" si="95"/>
        <v>.</v>
      </c>
      <c r="M494" s="58">
        <f t="shared" si="96"/>
        <v>0</v>
      </c>
      <c r="N494" s="124">
        <f t="shared" si="102"/>
        <v>0</v>
      </c>
      <c r="O494" s="120">
        <f t="shared" si="103"/>
        <v>0</v>
      </c>
      <c r="P494" s="42"/>
      <c r="Q494" s="141">
        <f t="shared" si="97"/>
        <v>0</v>
      </c>
      <c r="R494" s="120" t="b">
        <f t="shared" si="99"/>
        <v>0</v>
      </c>
      <c r="S494" s="142">
        <f t="shared" si="100"/>
        <v>0</v>
      </c>
      <c r="T494" s="120">
        <f t="shared" si="101"/>
        <v>0</v>
      </c>
      <c r="U494" s="120">
        <f t="shared" si="98"/>
        <v>0</v>
      </c>
      <c r="W494" s="125">
        <f t="shared" si="93"/>
        <v>0</v>
      </c>
    </row>
    <row r="495" spans="2:23" x14ac:dyDescent="0.25">
      <c r="B495" s="47"/>
      <c r="C495" s="47">
        <v>487</v>
      </c>
      <c r="D495" s="51">
        <v>31</v>
      </c>
      <c r="E495" s="51"/>
      <c r="F495" s="53">
        <v>3.75</v>
      </c>
      <c r="G495" s="44">
        <f t="shared" si="94"/>
        <v>5.45</v>
      </c>
      <c r="H495" s="39">
        <f>H483+1</f>
        <v>2010</v>
      </c>
      <c r="I495" s="97"/>
      <c r="K495" s="40">
        <v>40179</v>
      </c>
      <c r="L495" s="54" t="str">
        <f t="shared" si="95"/>
        <v>.</v>
      </c>
      <c r="M495" s="58">
        <f t="shared" si="96"/>
        <v>0</v>
      </c>
      <c r="N495" s="124">
        <f t="shared" si="102"/>
        <v>0</v>
      </c>
      <c r="O495" s="120">
        <f t="shared" si="103"/>
        <v>0</v>
      </c>
      <c r="P495" s="42"/>
      <c r="Q495" s="141">
        <f t="shared" si="97"/>
        <v>0</v>
      </c>
      <c r="R495" s="120" t="b">
        <f t="shared" si="99"/>
        <v>0</v>
      </c>
      <c r="S495" s="142">
        <f t="shared" si="100"/>
        <v>0</v>
      </c>
      <c r="T495" s="120">
        <f t="shared" si="101"/>
        <v>0</v>
      </c>
      <c r="U495" s="120">
        <f t="shared" si="98"/>
        <v>0</v>
      </c>
      <c r="W495" s="125">
        <f t="shared" si="93"/>
        <v>0</v>
      </c>
    </row>
    <row r="496" spans="2:23" x14ac:dyDescent="0.25">
      <c r="B496" s="47"/>
      <c r="C496" s="51">
        <v>488</v>
      </c>
      <c r="D496" s="51">
        <v>28.25</v>
      </c>
      <c r="E496" s="51"/>
      <c r="F496" s="53">
        <v>3.75</v>
      </c>
      <c r="G496" s="44">
        <f t="shared" si="94"/>
        <v>5.45</v>
      </c>
      <c r="K496" s="40">
        <v>40210</v>
      </c>
      <c r="L496" s="54" t="str">
        <f t="shared" si="95"/>
        <v>.</v>
      </c>
      <c r="M496" s="58">
        <f t="shared" si="96"/>
        <v>0</v>
      </c>
      <c r="N496" s="124">
        <f t="shared" si="102"/>
        <v>0</v>
      </c>
      <c r="O496" s="120">
        <f t="shared" si="103"/>
        <v>0</v>
      </c>
      <c r="P496" s="42"/>
      <c r="Q496" s="141">
        <f t="shared" si="97"/>
        <v>0</v>
      </c>
      <c r="R496" s="120" t="b">
        <f t="shared" si="99"/>
        <v>0</v>
      </c>
      <c r="S496" s="142">
        <f t="shared" si="100"/>
        <v>0</v>
      </c>
      <c r="T496" s="120">
        <f t="shared" si="101"/>
        <v>0</v>
      </c>
      <c r="U496" s="120">
        <f t="shared" si="98"/>
        <v>0</v>
      </c>
      <c r="W496" s="125">
        <f t="shared" si="93"/>
        <v>0</v>
      </c>
    </row>
    <row r="497" spans="2:23" x14ac:dyDescent="0.25">
      <c r="B497" s="47"/>
      <c r="C497" s="51">
        <v>489</v>
      </c>
      <c r="D497" s="51">
        <v>31</v>
      </c>
      <c r="E497" s="51"/>
      <c r="F497" s="53">
        <v>3.98</v>
      </c>
      <c r="G497" s="44">
        <f t="shared" si="94"/>
        <v>5.68</v>
      </c>
      <c r="K497" s="40">
        <v>40238</v>
      </c>
      <c r="L497" s="54" t="str">
        <f t="shared" si="95"/>
        <v>.</v>
      </c>
      <c r="M497" s="58">
        <f t="shared" si="96"/>
        <v>0</v>
      </c>
      <c r="N497" s="124">
        <f t="shared" si="102"/>
        <v>0</v>
      </c>
      <c r="O497" s="120">
        <f t="shared" si="103"/>
        <v>0</v>
      </c>
      <c r="P497" s="42"/>
      <c r="Q497" s="141">
        <f t="shared" si="97"/>
        <v>0</v>
      </c>
      <c r="R497" s="120" t="b">
        <f t="shared" si="99"/>
        <v>0</v>
      </c>
      <c r="S497" s="142">
        <f t="shared" si="100"/>
        <v>0</v>
      </c>
      <c r="T497" s="120">
        <f t="shared" si="101"/>
        <v>0</v>
      </c>
      <c r="U497" s="120">
        <f t="shared" si="98"/>
        <v>0</v>
      </c>
      <c r="W497" s="125">
        <f t="shared" si="93"/>
        <v>0</v>
      </c>
    </row>
    <row r="498" spans="2:23" x14ac:dyDescent="0.25">
      <c r="B498" s="47"/>
      <c r="C498" s="47">
        <v>490</v>
      </c>
      <c r="D498" s="51">
        <v>30</v>
      </c>
      <c r="E498" s="51"/>
      <c r="F498" s="53">
        <v>4.22</v>
      </c>
      <c r="G498" s="44">
        <f t="shared" si="94"/>
        <v>5.92</v>
      </c>
      <c r="K498" s="40">
        <v>40269</v>
      </c>
      <c r="L498" s="54" t="str">
        <f t="shared" si="95"/>
        <v>.</v>
      </c>
      <c r="M498" s="58">
        <f t="shared" si="96"/>
        <v>0</v>
      </c>
      <c r="N498" s="124">
        <f t="shared" si="102"/>
        <v>0</v>
      </c>
      <c r="O498" s="120">
        <f t="shared" si="103"/>
        <v>0</v>
      </c>
      <c r="P498" s="42"/>
      <c r="Q498" s="141">
        <f t="shared" si="97"/>
        <v>0</v>
      </c>
      <c r="R498" s="120" t="b">
        <f t="shared" si="99"/>
        <v>0</v>
      </c>
      <c r="S498" s="142">
        <f t="shared" si="100"/>
        <v>0</v>
      </c>
      <c r="T498" s="120">
        <f t="shared" si="101"/>
        <v>0</v>
      </c>
      <c r="U498" s="120">
        <f t="shared" si="98"/>
        <v>0</v>
      </c>
      <c r="W498" s="125">
        <f t="shared" si="93"/>
        <v>0</v>
      </c>
    </row>
    <row r="499" spans="2:23" x14ac:dyDescent="0.25">
      <c r="B499" s="47"/>
      <c r="C499" s="51">
        <v>491</v>
      </c>
      <c r="D499" s="51">
        <v>31</v>
      </c>
      <c r="E499" s="51"/>
      <c r="F499" s="53">
        <v>4.4800000000000004</v>
      </c>
      <c r="G499" s="44">
        <f t="shared" si="94"/>
        <v>6.1800000000000006</v>
      </c>
      <c r="K499" s="40">
        <v>40299</v>
      </c>
      <c r="L499" s="54" t="str">
        <f t="shared" si="95"/>
        <v>.</v>
      </c>
      <c r="M499" s="58">
        <f t="shared" si="96"/>
        <v>0</v>
      </c>
      <c r="N499" s="124">
        <f t="shared" si="102"/>
        <v>0</v>
      </c>
      <c r="O499" s="120">
        <f t="shared" si="103"/>
        <v>0</v>
      </c>
      <c r="P499" s="42"/>
      <c r="Q499" s="141">
        <f t="shared" si="97"/>
        <v>0</v>
      </c>
      <c r="R499" s="120" t="b">
        <f t="shared" si="99"/>
        <v>0</v>
      </c>
      <c r="S499" s="142">
        <f t="shared" si="100"/>
        <v>0</v>
      </c>
      <c r="T499" s="120">
        <f t="shared" si="101"/>
        <v>0</v>
      </c>
      <c r="U499" s="120">
        <f t="shared" si="98"/>
        <v>0</v>
      </c>
      <c r="W499" s="125">
        <f t="shared" si="93"/>
        <v>0</v>
      </c>
    </row>
    <row r="500" spans="2:23" x14ac:dyDescent="0.25">
      <c r="B500" s="47"/>
      <c r="C500" s="51">
        <v>492</v>
      </c>
      <c r="D500" s="51">
        <v>30</v>
      </c>
      <c r="E500" s="51"/>
      <c r="F500" s="53">
        <v>4.5</v>
      </c>
      <c r="G500" s="44">
        <f t="shared" si="94"/>
        <v>6.2</v>
      </c>
      <c r="K500" s="40">
        <v>40330</v>
      </c>
      <c r="L500" s="54" t="str">
        <f t="shared" si="95"/>
        <v>.</v>
      </c>
      <c r="M500" s="58">
        <f t="shared" si="96"/>
        <v>0</v>
      </c>
      <c r="N500" s="124">
        <f t="shared" si="102"/>
        <v>0</v>
      </c>
      <c r="O500" s="120">
        <f t="shared" si="103"/>
        <v>0</v>
      </c>
      <c r="P500" s="115">
        <f>SUM(O489:O500)</f>
        <v>0</v>
      </c>
      <c r="Q500" s="141">
        <f t="shared" si="97"/>
        <v>0</v>
      </c>
      <c r="R500" s="120" t="b">
        <f t="shared" si="99"/>
        <v>0</v>
      </c>
      <c r="S500" s="142">
        <f t="shared" si="100"/>
        <v>0</v>
      </c>
      <c r="T500" s="120">
        <f t="shared" si="101"/>
        <v>0</v>
      </c>
      <c r="U500" s="120">
        <f t="shared" si="98"/>
        <v>0</v>
      </c>
      <c r="W500" s="125">
        <f t="shared" si="93"/>
        <v>0</v>
      </c>
    </row>
    <row r="501" spans="2:23" x14ac:dyDescent="0.25">
      <c r="B501" s="47">
        <f>B489+1</f>
        <v>42</v>
      </c>
      <c r="C501" s="47">
        <v>493</v>
      </c>
      <c r="D501" s="51">
        <v>31</v>
      </c>
      <c r="E501" s="51"/>
      <c r="F501" s="53">
        <v>4.5</v>
      </c>
      <c r="G501" s="44">
        <f t="shared" si="94"/>
        <v>6.2</v>
      </c>
      <c r="K501" s="40">
        <v>40360</v>
      </c>
      <c r="L501" s="54" t="str">
        <f t="shared" si="95"/>
        <v>.</v>
      </c>
      <c r="M501" s="58">
        <f t="shared" si="96"/>
        <v>0</v>
      </c>
      <c r="N501" s="124">
        <f t="shared" si="102"/>
        <v>0</v>
      </c>
      <c r="O501" s="120">
        <f t="shared" si="103"/>
        <v>0</v>
      </c>
      <c r="P501" s="42"/>
      <c r="Q501" s="141">
        <f t="shared" si="97"/>
        <v>0</v>
      </c>
      <c r="R501" s="120" t="b">
        <f t="shared" si="99"/>
        <v>0</v>
      </c>
      <c r="S501" s="142">
        <f t="shared" si="100"/>
        <v>0</v>
      </c>
      <c r="T501" s="120">
        <f t="shared" si="101"/>
        <v>0</v>
      </c>
      <c r="U501" s="120">
        <f t="shared" si="98"/>
        <v>0</v>
      </c>
      <c r="W501" s="125">
        <f t="shared" si="93"/>
        <v>0</v>
      </c>
    </row>
    <row r="502" spans="2:23" x14ac:dyDescent="0.25">
      <c r="B502" s="47"/>
      <c r="C502" s="51">
        <v>494</v>
      </c>
      <c r="D502" s="51">
        <v>31</v>
      </c>
      <c r="E502" s="51"/>
      <c r="F502" s="53">
        <v>4.5</v>
      </c>
      <c r="G502" s="44">
        <f t="shared" si="94"/>
        <v>6.2</v>
      </c>
      <c r="K502" s="40">
        <v>40391</v>
      </c>
      <c r="L502" s="54" t="str">
        <f t="shared" si="95"/>
        <v>.</v>
      </c>
      <c r="M502" s="58">
        <f t="shared" si="96"/>
        <v>0</v>
      </c>
      <c r="N502" s="124">
        <f t="shared" si="102"/>
        <v>0</v>
      </c>
      <c r="O502" s="120">
        <f t="shared" si="103"/>
        <v>0</v>
      </c>
      <c r="P502" s="42"/>
      <c r="Q502" s="141">
        <f t="shared" si="97"/>
        <v>0</v>
      </c>
      <c r="R502" s="120" t="b">
        <f t="shared" si="99"/>
        <v>0</v>
      </c>
      <c r="S502" s="142">
        <f t="shared" si="100"/>
        <v>0</v>
      </c>
      <c r="T502" s="120">
        <f t="shared" si="101"/>
        <v>0</v>
      </c>
      <c r="U502" s="120">
        <f t="shared" si="98"/>
        <v>0</v>
      </c>
      <c r="W502" s="125">
        <f t="shared" si="93"/>
        <v>0</v>
      </c>
    </row>
    <row r="503" spans="2:23" x14ac:dyDescent="0.25">
      <c r="B503" s="47"/>
      <c r="C503" s="51">
        <v>495</v>
      </c>
      <c r="D503" s="51">
        <v>30</v>
      </c>
      <c r="E503" s="51"/>
      <c r="F503" s="53">
        <v>4.5</v>
      </c>
      <c r="G503" s="44">
        <f t="shared" si="94"/>
        <v>6.2</v>
      </c>
      <c r="K503" s="40">
        <v>40422</v>
      </c>
      <c r="L503" s="54" t="str">
        <f t="shared" si="95"/>
        <v>.</v>
      </c>
      <c r="M503" s="58">
        <f t="shared" si="96"/>
        <v>0</v>
      </c>
      <c r="N503" s="124">
        <f t="shared" si="102"/>
        <v>0</v>
      </c>
      <c r="O503" s="120">
        <f t="shared" si="103"/>
        <v>0</v>
      </c>
      <c r="P503" s="42"/>
      <c r="Q503" s="141">
        <f t="shared" si="97"/>
        <v>0</v>
      </c>
      <c r="R503" s="120" t="b">
        <f t="shared" si="99"/>
        <v>0</v>
      </c>
      <c r="S503" s="142">
        <f t="shared" si="100"/>
        <v>0</v>
      </c>
      <c r="T503" s="120">
        <f t="shared" si="101"/>
        <v>0</v>
      </c>
      <c r="U503" s="120">
        <f t="shared" si="98"/>
        <v>0</v>
      </c>
      <c r="W503" s="125">
        <f t="shared" si="93"/>
        <v>0</v>
      </c>
    </row>
    <row r="504" spans="2:23" x14ac:dyDescent="0.25">
      <c r="B504" s="47"/>
      <c r="C504" s="47">
        <v>496</v>
      </c>
      <c r="D504" s="51">
        <v>31</v>
      </c>
      <c r="E504" s="51"/>
      <c r="F504" s="53">
        <v>4.5</v>
      </c>
      <c r="G504" s="44">
        <f t="shared" si="94"/>
        <v>6.2</v>
      </c>
      <c r="K504" s="40">
        <v>40452</v>
      </c>
      <c r="L504" s="54" t="str">
        <f t="shared" si="95"/>
        <v>.</v>
      </c>
      <c r="M504" s="58">
        <f t="shared" si="96"/>
        <v>0</v>
      </c>
      <c r="N504" s="124">
        <f t="shared" si="102"/>
        <v>0</v>
      </c>
      <c r="O504" s="120">
        <f t="shared" si="103"/>
        <v>0</v>
      </c>
      <c r="P504" s="42"/>
      <c r="Q504" s="141">
        <f t="shared" si="97"/>
        <v>0</v>
      </c>
      <c r="R504" s="120" t="b">
        <f t="shared" si="99"/>
        <v>0</v>
      </c>
      <c r="S504" s="142">
        <f t="shared" si="100"/>
        <v>0</v>
      </c>
      <c r="T504" s="120">
        <f t="shared" si="101"/>
        <v>0</v>
      </c>
      <c r="U504" s="120">
        <f t="shared" si="98"/>
        <v>0</v>
      </c>
      <c r="W504" s="125">
        <f t="shared" si="93"/>
        <v>0</v>
      </c>
    </row>
    <row r="505" spans="2:23" x14ac:dyDescent="0.25">
      <c r="B505" s="47"/>
      <c r="C505" s="51">
        <v>497</v>
      </c>
      <c r="D505" s="51">
        <v>30</v>
      </c>
      <c r="E505" s="51"/>
      <c r="F505" s="53">
        <v>4.7300000000000004</v>
      </c>
      <c r="G505" s="44">
        <f t="shared" si="94"/>
        <v>6.4300000000000006</v>
      </c>
      <c r="K505" s="40">
        <v>40483</v>
      </c>
      <c r="L505" s="54" t="str">
        <f t="shared" si="95"/>
        <v>.</v>
      </c>
      <c r="M505" s="58">
        <f t="shared" si="96"/>
        <v>0</v>
      </c>
      <c r="N505" s="124">
        <f t="shared" si="102"/>
        <v>0</v>
      </c>
      <c r="O505" s="120">
        <f t="shared" si="103"/>
        <v>0</v>
      </c>
      <c r="P505" s="42"/>
      <c r="Q505" s="141">
        <f t="shared" si="97"/>
        <v>0</v>
      </c>
      <c r="R505" s="120" t="b">
        <f t="shared" si="99"/>
        <v>0</v>
      </c>
      <c r="S505" s="142">
        <f t="shared" si="100"/>
        <v>0</v>
      </c>
      <c r="T505" s="120">
        <f t="shared" si="101"/>
        <v>0</v>
      </c>
      <c r="U505" s="120">
        <f t="shared" si="98"/>
        <v>0</v>
      </c>
      <c r="W505" s="125">
        <f t="shared" si="93"/>
        <v>0</v>
      </c>
    </row>
    <row r="506" spans="2:23" x14ac:dyDescent="0.25">
      <c r="B506" s="47"/>
      <c r="C506" s="51">
        <v>498</v>
      </c>
      <c r="D506" s="51">
        <v>31</v>
      </c>
      <c r="E506" s="51"/>
      <c r="F506" s="53">
        <v>4.75</v>
      </c>
      <c r="G506" s="44">
        <f t="shared" si="94"/>
        <v>6.45</v>
      </c>
      <c r="I506" s="96">
        <f>SUM(G495:G506)/12</f>
        <v>6.0466666666666677</v>
      </c>
      <c r="K506" s="40">
        <v>40513</v>
      </c>
      <c r="L506" s="54" t="str">
        <f t="shared" si="95"/>
        <v>.</v>
      </c>
      <c r="M506" s="58">
        <f t="shared" si="96"/>
        <v>0</v>
      </c>
      <c r="N506" s="124">
        <f t="shared" si="102"/>
        <v>0</v>
      </c>
      <c r="O506" s="120">
        <f t="shared" si="103"/>
        <v>0</v>
      </c>
      <c r="P506" s="42"/>
      <c r="Q506" s="141">
        <f t="shared" si="97"/>
        <v>0</v>
      </c>
      <c r="R506" s="120" t="b">
        <f t="shared" si="99"/>
        <v>0</v>
      </c>
      <c r="S506" s="142">
        <f t="shared" si="100"/>
        <v>0</v>
      </c>
      <c r="T506" s="120">
        <f t="shared" si="101"/>
        <v>0</v>
      </c>
      <c r="U506" s="120">
        <f t="shared" si="98"/>
        <v>0</v>
      </c>
      <c r="W506" s="125">
        <f t="shared" si="93"/>
        <v>0</v>
      </c>
    </row>
    <row r="507" spans="2:23" x14ac:dyDescent="0.25">
      <c r="B507" s="47"/>
      <c r="C507" s="47">
        <v>499</v>
      </c>
      <c r="D507" s="51">
        <v>31</v>
      </c>
      <c r="E507" s="51"/>
      <c r="F507" s="53">
        <v>4.75</v>
      </c>
      <c r="G507" s="44">
        <f t="shared" si="94"/>
        <v>6.45</v>
      </c>
      <c r="H507" s="39">
        <f>H495+1</f>
        <v>2011</v>
      </c>
      <c r="K507" s="40">
        <v>40544</v>
      </c>
      <c r="L507" s="54" t="str">
        <f t="shared" si="95"/>
        <v>.</v>
      </c>
      <c r="M507" s="58">
        <f t="shared" si="96"/>
        <v>0</v>
      </c>
      <c r="N507" s="124">
        <f t="shared" si="102"/>
        <v>0</v>
      </c>
      <c r="O507" s="120">
        <f t="shared" si="103"/>
        <v>0</v>
      </c>
      <c r="P507" s="42"/>
      <c r="Q507" s="141">
        <f t="shared" si="97"/>
        <v>0</v>
      </c>
      <c r="R507" s="120" t="b">
        <f t="shared" si="99"/>
        <v>0</v>
      </c>
      <c r="S507" s="142">
        <f t="shared" si="100"/>
        <v>0</v>
      </c>
      <c r="T507" s="120">
        <f t="shared" si="101"/>
        <v>0</v>
      </c>
      <c r="U507" s="120">
        <f t="shared" si="98"/>
        <v>0</v>
      </c>
      <c r="W507" s="125">
        <f t="shared" si="93"/>
        <v>0</v>
      </c>
    </row>
    <row r="508" spans="2:23" x14ac:dyDescent="0.25">
      <c r="B508" s="47"/>
      <c r="C508" s="51">
        <v>500</v>
      </c>
      <c r="D508" s="51">
        <v>28.25</v>
      </c>
      <c r="E508" s="51"/>
      <c r="F508" s="53">
        <v>4.75</v>
      </c>
      <c r="G508" s="44">
        <f t="shared" si="94"/>
        <v>6.45</v>
      </c>
      <c r="K508" s="40">
        <v>40575</v>
      </c>
      <c r="L508" s="54" t="str">
        <f t="shared" si="95"/>
        <v>.</v>
      </c>
      <c r="M508" s="58">
        <f t="shared" si="96"/>
        <v>0</v>
      </c>
      <c r="N508" s="124">
        <f t="shared" si="102"/>
        <v>0</v>
      </c>
      <c r="O508" s="120">
        <f t="shared" si="103"/>
        <v>0</v>
      </c>
      <c r="P508" s="42"/>
      <c r="Q508" s="141">
        <f t="shared" si="97"/>
        <v>0</v>
      </c>
      <c r="R508" s="120" t="b">
        <f t="shared" si="99"/>
        <v>0</v>
      </c>
      <c r="S508" s="142">
        <f t="shared" si="100"/>
        <v>0</v>
      </c>
      <c r="T508" s="120">
        <f t="shared" si="101"/>
        <v>0</v>
      </c>
      <c r="U508" s="120">
        <f t="shared" si="98"/>
        <v>0</v>
      </c>
      <c r="W508" s="125">
        <f t="shared" si="93"/>
        <v>0</v>
      </c>
    </row>
    <row r="509" spans="2:23" x14ac:dyDescent="0.25">
      <c r="B509" s="47"/>
      <c r="C509" s="51">
        <v>501</v>
      </c>
      <c r="D509" s="51">
        <v>31</v>
      </c>
      <c r="E509" s="51"/>
      <c r="F509" s="53">
        <v>4.75</v>
      </c>
      <c r="G509" s="44">
        <f t="shared" si="94"/>
        <v>6.45</v>
      </c>
      <c r="K509" s="40">
        <v>40603</v>
      </c>
      <c r="L509" s="54" t="str">
        <f t="shared" si="95"/>
        <v>.</v>
      </c>
      <c r="M509" s="58">
        <f t="shared" si="96"/>
        <v>0</v>
      </c>
      <c r="N509" s="124">
        <f t="shared" si="102"/>
        <v>0</v>
      </c>
      <c r="O509" s="120">
        <f t="shared" si="103"/>
        <v>0</v>
      </c>
      <c r="P509" s="42"/>
      <c r="Q509" s="141">
        <f t="shared" si="97"/>
        <v>0</v>
      </c>
      <c r="R509" s="120" t="b">
        <f t="shared" si="99"/>
        <v>0</v>
      </c>
      <c r="S509" s="142">
        <f t="shared" si="100"/>
        <v>0</v>
      </c>
      <c r="T509" s="120">
        <f t="shared" si="101"/>
        <v>0</v>
      </c>
      <c r="U509" s="120">
        <f t="shared" si="98"/>
        <v>0</v>
      </c>
      <c r="W509" s="125">
        <f t="shared" si="93"/>
        <v>0</v>
      </c>
    </row>
    <row r="510" spans="2:23" x14ac:dyDescent="0.25">
      <c r="B510" s="47"/>
      <c r="C510" s="47">
        <v>502</v>
      </c>
      <c r="D510" s="51">
        <v>30</v>
      </c>
      <c r="E510" s="51"/>
      <c r="F510" s="53">
        <v>4.75</v>
      </c>
      <c r="G510" s="44">
        <f t="shared" si="94"/>
        <v>6.45</v>
      </c>
      <c r="K510" s="40">
        <v>40634</v>
      </c>
      <c r="L510" s="54" t="str">
        <f t="shared" si="95"/>
        <v>.</v>
      </c>
      <c r="M510" s="58">
        <f t="shared" si="96"/>
        <v>0</v>
      </c>
      <c r="N510" s="124">
        <f t="shared" si="102"/>
        <v>0</v>
      </c>
      <c r="O510" s="120">
        <f t="shared" si="103"/>
        <v>0</v>
      </c>
      <c r="P510" s="42"/>
      <c r="Q510" s="141">
        <f t="shared" si="97"/>
        <v>0</v>
      </c>
      <c r="R510" s="120" t="b">
        <f t="shared" si="99"/>
        <v>0</v>
      </c>
      <c r="S510" s="142">
        <f t="shared" si="100"/>
        <v>0</v>
      </c>
      <c r="T510" s="120">
        <f t="shared" si="101"/>
        <v>0</v>
      </c>
      <c r="U510" s="120">
        <f t="shared" si="98"/>
        <v>0</v>
      </c>
      <c r="W510" s="125">
        <f t="shared" si="93"/>
        <v>0</v>
      </c>
    </row>
    <row r="511" spans="2:23" x14ac:dyDescent="0.25">
      <c r="B511" s="47"/>
      <c r="C511" s="51">
        <v>503</v>
      </c>
      <c r="D511" s="51">
        <v>31</v>
      </c>
      <c r="E511" s="51"/>
      <c r="F511" s="53">
        <v>4.75</v>
      </c>
      <c r="G511" s="44">
        <f t="shared" si="94"/>
        <v>6.45</v>
      </c>
      <c r="K511" s="40">
        <v>40664</v>
      </c>
      <c r="L511" s="54" t="str">
        <f t="shared" si="95"/>
        <v>.</v>
      </c>
      <c r="M511" s="58">
        <f t="shared" si="96"/>
        <v>0</v>
      </c>
      <c r="N511" s="124">
        <f t="shared" si="102"/>
        <v>0</v>
      </c>
      <c r="O511" s="120">
        <f t="shared" si="103"/>
        <v>0</v>
      </c>
      <c r="P511" s="42"/>
      <c r="Q511" s="141">
        <f t="shared" si="97"/>
        <v>0</v>
      </c>
      <c r="R511" s="120" t="b">
        <f t="shared" si="99"/>
        <v>0</v>
      </c>
      <c r="S511" s="142">
        <f t="shared" si="100"/>
        <v>0</v>
      </c>
      <c r="T511" s="120">
        <f t="shared" si="101"/>
        <v>0</v>
      </c>
      <c r="U511" s="120">
        <f t="shared" si="98"/>
        <v>0</v>
      </c>
      <c r="W511" s="125">
        <f t="shared" si="93"/>
        <v>0</v>
      </c>
    </row>
    <row r="512" spans="2:23" x14ac:dyDescent="0.25">
      <c r="B512" s="47"/>
      <c r="C512" s="51">
        <v>504</v>
      </c>
      <c r="D512" s="51">
        <v>30</v>
      </c>
      <c r="E512" s="51"/>
      <c r="F512" s="53">
        <v>4.75</v>
      </c>
      <c r="G512" s="44">
        <f t="shared" si="94"/>
        <v>6.45</v>
      </c>
      <c r="K512" s="40">
        <v>40695</v>
      </c>
      <c r="L512" s="54" t="str">
        <f t="shared" si="95"/>
        <v>.</v>
      </c>
      <c r="M512" s="58">
        <f t="shared" si="96"/>
        <v>0</v>
      </c>
      <c r="N512" s="124">
        <f t="shared" si="102"/>
        <v>0</v>
      </c>
      <c r="O512" s="120">
        <f t="shared" si="103"/>
        <v>0</v>
      </c>
      <c r="P512" s="115">
        <f>SUM(O501:O512)</f>
        <v>0</v>
      </c>
      <c r="Q512" s="141">
        <f t="shared" si="97"/>
        <v>0</v>
      </c>
      <c r="R512" s="120" t="b">
        <f t="shared" si="99"/>
        <v>0</v>
      </c>
      <c r="S512" s="142">
        <f t="shared" si="100"/>
        <v>0</v>
      </c>
      <c r="T512" s="120">
        <f t="shared" si="101"/>
        <v>0</v>
      </c>
      <c r="U512" s="120">
        <f t="shared" si="98"/>
        <v>0</v>
      </c>
      <c r="W512" s="125">
        <f t="shared" si="93"/>
        <v>0</v>
      </c>
    </row>
    <row r="513" spans="2:23" x14ac:dyDescent="0.25">
      <c r="B513" s="47">
        <f>B501+1</f>
        <v>43</v>
      </c>
      <c r="C513" s="47">
        <v>505</v>
      </c>
      <c r="D513" s="51">
        <v>31</v>
      </c>
      <c r="E513" s="51"/>
      <c r="F513" s="53">
        <v>4.75</v>
      </c>
      <c r="G513" s="44">
        <f t="shared" si="94"/>
        <v>6.45</v>
      </c>
      <c r="K513" s="40">
        <v>40725</v>
      </c>
      <c r="L513" s="54" t="str">
        <f t="shared" si="95"/>
        <v>.</v>
      </c>
      <c r="M513" s="58">
        <f t="shared" si="96"/>
        <v>0</v>
      </c>
      <c r="N513" s="124">
        <f t="shared" si="102"/>
        <v>0</v>
      </c>
      <c r="O513" s="120">
        <f t="shared" si="103"/>
        <v>0</v>
      </c>
      <c r="P513" s="42"/>
      <c r="Q513" s="141">
        <f t="shared" si="97"/>
        <v>0</v>
      </c>
      <c r="R513" s="120" t="b">
        <f t="shared" si="99"/>
        <v>0</v>
      </c>
      <c r="S513" s="142">
        <f t="shared" si="100"/>
        <v>0</v>
      </c>
      <c r="T513" s="120">
        <f t="shared" si="101"/>
        <v>0</v>
      </c>
      <c r="U513" s="120">
        <f t="shared" si="98"/>
        <v>0</v>
      </c>
      <c r="W513" s="125">
        <f t="shared" si="93"/>
        <v>0</v>
      </c>
    </row>
    <row r="514" spans="2:23" x14ac:dyDescent="0.25">
      <c r="B514" s="47"/>
      <c r="C514" s="51">
        <v>506</v>
      </c>
      <c r="D514" s="51">
        <v>31</v>
      </c>
      <c r="E514" s="51"/>
      <c r="F514" s="53">
        <v>4.75</v>
      </c>
      <c r="G514" s="44">
        <f t="shared" si="94"/>
        <v>6.45</v>
      </c>
      <c r="K514" s="40">
        <v>40756</v>
      </c>
      <c r="L514" s="54" t="str">
        <f t="shared" si="95"/>
        <v>.</v>
      </c>
      <c r="M514" s="58">
        <f t="shared" si="96"/>
        <v>0</v>
      </c>
      <c r="N514" s="124">
        <f t="shared" si="102"/>
        <v>0</v>
      </c>
      <c r="O514" s="120">
        <f t="shared" si="103"/>
        <v>0</v>
      </c>
      <c r="P514" s="42"/>
      <c r="Q514" s="141">
        <f t="shared" si="97"/>
        <v>0</v>
      </c>
      <c r="R514" s="120" t="b">
        <f t="shared" si="99"/>
        <v>0</v>
      </c>
      <c r="S514" s="142">
        <f t="shared" si="100"/>
        <v>0</v>
      </c>
      <c r="T514" s="120">
        <f t="shared" si="101"/>
        <v>0</v>
      </c>
      <c r="U514" s="120">
        <f t="shared" si="98"/>
        <v>0</v>
      </c>
      <c r="W514" s="125">
        <f t="shared" si="93"/>
        <v>0</v>
      </c>
    </row>
    <row r="515" spans="2:23" x14ac:dyDescent="0.25">
      <c r="B515" s="47"/>
      <c r="C515" s="51">
        <v>507</v>
      </c>
      <c r="D515" s="51">
        <v>30</v>
      </c>
      <c r="E515" s="51"/>
      <c r="F515" s="53">
        <v>4.75</v>
      </c>
      <c r="G515" s="44">
        <f t="shared" si="94"/>
        <v>6.45</v>
      </c>
      <c r="K515" s="40">
        <v>40787</v>
      </c>
      <c r="L515" s="54" t="str">
        <f t="shared" si="95"/>
        <v>.</v>
      </c>
      <c r="M515" s="58">
        <f t="shared" si="96"/>
        <v>0</v>
      </c>
      <c r="N515" s="124">
        <f t="shared" si="102"/>
        <v>0</v>
      </c>
      <c r="O515" s="120">
        <f t="shared" si="103"/>
        <v>0</v>
      </c>
      <c r="P515" s="42"/>
      <c r="Q515" s="141">
        <f t="shared" si="97"/>
        <v>0</v>
      </c>
      <c r="R515" s="120" t="b">
        <f t="shared" si="99"/>
        <v>0</v>
      </c>
      <c r="S515" s="142">
        <f t="shared" si="100"/>
        <v>0</v>
      </c>
      <c r="T515" s="120">
        <f t="shared" si="101"/>
        <v>0</v>
      </c>
      <c r="U515" s="120">
        <f t="shared" si="98"/>
        <v>0</v>
      </c>
      <c r="W515" s="125">
        <f t="shared" ref="W515:W578" si="104">IF(T515&gt;0,W514+1,0)</f>
        <v>0</v>
      </c>
    </row>
    <row r="516" spans="2:23" x14ac:dyDescent="0.25">
      <c r="B516" s="47"/>
      <c r="C516" s="47">
        <v>508</v>
      </c>
      <c r="D516" s="51">
        <v>31</v>
      </c>
      <c r="E516" s="51"/>
      <c r="F516" s="53">
        <v>4.75</v>
      </c>
      <c r="G516" s="44">
        <f t="shared" si="94"/>
        <v>6.45</v>
      </c>
      <c r="K516" s="40">
        <v>40817</v>
      </c>
      <c r="L516" s="54" t="str">
        <f t="shared" si="95"/>
        <v>.</v>
      </c>
      <c r="M516" s="58">
        <f t="shared" si="96"/>
        <v>0</v>
      </c>
      <c r="N516" s="124">
        <f t="shared" si="102"/>
        <v>0</v>
      </c>
      <c r="O516" s="120">
        <f t="shared" si="103"/>
        <v>0</v>
      </c>
      <c r="P516" s="42"/>
      <c r="Q516" s="141">
        <f t="shared" si="97"/>
        <v>0</v>
      </c>
      <c r="R516" s="120" t="b">
        <f t="shared" si="99"/>
        <v>0</v>
      </c>
      <c r="S516" s="142">
        <f t="shared" si="100"/>
        <v>0</v>
      </c>
      <c r="T516" s="120">
        <f t="shared" si="101"/>
        <v>0</v>
      </c>
      <c r="U516" s="120">
        <f t="shared" si="98"/>
        <v>0</v>
      </c>
      <c r="W516" s="125">
        <f t="shared" si="104"/>
        <v>0</v>
      </c>
    </row>
    <row r="517" spans="2:23" x14ac:dyDescent="0.25">
      <c r="B517" s="47"/>
      <c r="C517" s="51">
        <v>509</v>
      </c>
      <c r="D517" s="51">
        <v>30</v>
      </c>
      <c r="E517" s="51"/>
      <c r="F517" s="53">
        <v>4.51</v>
      </c>
      <c r="G517" s="44">
        <f t="shared" si="94"/>
        <v>6.21</v>
      </c>
      <c r="K517" s="40">
        <v>40848</v>
      </c>
      <c r="L517" s="54" t="str">
        <f t="shared" si="95"/>
        <v>.</v>
      </c>
      <c r="M517" s="58">
        <f t="shared" si="96"/>
        <v>0</v>
      </c>
      <c r="N517" s="124">
        <f t="shared" si="102"/>
        <v>0</v>
      </c>
      <c r="O517" s="120">
        <f t="shared" si="103"/>
        <v>0</v>
      </c>
      <c r="P517" s="42"/>
      <c r="Q517" s="141">
        <f t="shared" si="97"/>
        <v>0</v>
      </c>
      <c r="R517" s="120" t="b">
        <f t="shared" si="99"/>
        <v>0</v>
      </c>
      <c r="S517" s="142">
        <f t="shared" si="100"/>
        <v>0</v>
      </c>
      <c r="T517" s="120">
        <f t="shared" si="101"/>
        <v>0</v>
      </c>
      <c r="U517" s="120">
        <f t="shared" si="98"/>
        <v>0</v>
      </c>
      <c r="W517" s="125">
        <f t="shared" si="104"/>
        <v>0</v>
      </c>
    </row>
    <row r="518" spans="2:23" x14ac:dyDescent="0.25">
      <c r="B518" s="47"/>
      <c r="C518" s="51">
        <v>510</v>
      </c>
      <c r="D518" s="51">
        <v>31</v>
      </c>
      <c r="E518" s="51"/>
      <c r="F518" s="53">
        <v>4.3</v>
      </c>
      <c r="G518" s="44">
        <f t="shared" si="94"/>
        <v>6</v>
      </c>
      <c r="I518" s="96">
        <f>SUM(G507:G518)/12</f>
        <v>6.392500000000001</v>
      </c>
      <c r="K518" s="40">
        <v>40878</v>
      </c>
      <c r="L518" s="54" t="str">
        <f t="shared" si="95"/>
        <v>.</v>
      </c>
      <c r="M518" s="58">
        <f t="shared" si="96"/>
        <v>0</v>
      </c>
      <c r="N518" s="124">
        <f t="shared" ref="N518:N521" si="105">IF(U517&gt;0,U517,0)</f>
        <v>0</v>
      </c>
      <c r="O518" s="120">
        <f t="shared" ref="O518:O521" si="106">IF(M518+N518&gt;0,(M518+N518)*G518/100/365*D518,0)</f>
        <v>0</v>
      </c>
      <c r="P518" s="42"/>
      <c r="Q518" s="141">
        <f t="shared" si="97"/>
        <v>0</v>
      </c>
      <c r="R518" s="120" t="b">
        <f t="shared" si="99"/>
        <v>0</v>
      </c>
      <c r="S518" s="142">
        <f t="shared" si="100"/>
        <v>0</v>
      </c>
      <c r="T518" s="120">
        <f t="shared" si="101"/>
        <v>0</v>
      </c>
      <c r="U518" s="120">
        <f t="shared" si="98"/>
        <v>0</v>
      </c>
      <c r="W518" s="125">
        <f t="shared" si="104"/>
        <v>0</v>
      </c>
    </row>
    <row r="519" spans="2:23" x14ac:dyDescent="0.25">
      <c r="B519" s="47"/>
      <c r="C519" s="47">
        <v>511</v>
      </c>
      <c r="D519" s="51">
        <v>31</v>
      </c>
      <c r="E519" s="51"/>
      <c r="F519" s="53">
        <v>4.25</v>
      </c>
      <c r="G519" s="44">
        <f t="shared" si="94"/>
        <v>5.95</v>
      </c>
      <c r="H519" s="39">
        <f>H507+1</f>
        <v>2012</v>
      </c>
      <c r="K519" s="40">
        <v>40909</v>
      </c>
      <c r="L519" s="54" t="str">
        <f t="shared" si="95"/>
        <v>.</v>
      </c>
      <c r="M519" s="58">
        <f t="shared" si="96"/>
        <v>0</v>
      </c>
      <c r="N519" s="124">
        <f t="shared" si="105"/>
        <v>0</v>
      </c>
      <c r="O519" s="120">
        <f t="shared" si="106"/>
        <v>0</v>
      </c>
      <c r="P519" s="42"/>
      <c r="Q519" s="141">
        <f t="shared" si="97"/>
        <v>0</v>
      </c>
      <c r="R519" s="120" t="b">
        <f t="shared" si="99"/>
        <v>0</v>
      </c>
      <c r="S519" s="142">
        <f t="shared" si="100"/>
        <v>0</v>
      </c>
      <c r="T519" s="120">
        <f t="shared" si="101"/>
        <v>0</v>
      </c>
      <c r="U519" s="120">
        <f t="shared" si="98"/>
        <v>0</v>
      </c>
      <c r="W519" s="125">
        <f t="shared" si="104"/>
        <v>0</v>
      </c>
    </row>
    <row r="520" spans="2:23" x14ac:dyDescent="0.25">
      <c r="B520" s="47"/>
      <c r="C520" s="51">
        <v>512</v>
      </c>
      <c r="D520" s="51">
        <v>28.25</v>
      </c>
      <c r="E520" s="51"/>
      <c r="F520" s="53">
        <v>4.25</v>
      </c>
      <c r="G520" s="44">
        <f t="shared" si="94"/>
        <v>5.95</v>
      </c>
      <c r="K520" s="40">
        <v>40940</v>
      </c>
      <c r="L520" s="54" t="str">
        <f t="shared" si="95"/>
        <v>.</v>
      </c>
      <c r="M520" s="58">
        <f t="shared" si="96"/>
        <v>0</v>
      </c>
      <c r="N520" s="124">
        <f t="shared" si="105"/>
        <v>0</v>
      </c>
      <c r="O520" s="120">
        <f t="shared" si="106"/>
        <v>0</v>
      </c>
      <c r="P520" s="42"/>
      <c r="Q520" s="141">
        <f t="shared" si="97"/>
        <v>0</v>
      </c>
      <c r="R520" s="120" t="b">
        <f t="shared" si="99"/>
        <v>0</v>
      </c>
      <c r="S520" s="142">
        <f t="shared" si="100"/>
        <v>0</v>
      </c>
      <c r="T520" s="120">
        <f t="shared" si="101"/>
        <v>0</v>
      </c>
      <c r="U520" s="120">
        <f t="shared" si="98"/>
        <v>0</v>
      </c>
      <c r="W520" s="125">
        <f t="shared" si="104"/>
        <v>0</v>
      </c>
    </row>
    <row r="521" spans="2:23" x14ac:dyDescent="0.25">
      <c r="B521" s="47"/>
      <c r="C521" s="51">
        <v>513</v>
      </c>
      <c r="D521" s="51">
        <v>31</v>
      </c>
      <c r="E521" s="51"/>
      <c r="F521" s="53">
        <v>4.25</v>
      </c>
      <c r="G521" s="44">
        <f t="shared" ref="G521:G584" si="107">F521+$G$4</f>
        <v>5.95</v>
      </c>
      <c r="K521" s="40">
        <v>40969</v>
      </c>
      <c r="L521" s="54" t="str">
        <f t="shared" ref="L521:L584" si="108">IF(J521=1,K521,".")</f>
        <v>.</v>
      </c>
      <c r="M521" s="58">
        <f t="shared" ref="M521:M584" si="109">IF(J521=1,$F$2,0)</f>
        <v>0</v>
      </c>
      <c r="N521" s="124">
        <f t="shared" si="105"/>
        <v>0</v>
      </c>
      <c r="O521" s="120">
        <f t="shared" si="106"/>
        <v>0</v>
      </c>
      <c r="P521" s="42"/>
      <c r="Q521" s="141">
        <f t="shared" si="97"/>
        <v>0</v>
      </c>
      <c r="R521" s="120" t="b">
        <f t="shared" si="99"/>
        <v>0</v>
      </c>
      <c r="S521" s="142">
        <f t="shared" si="100"/>
        <v>0</v>
      </c>
      <c r="T521" s="120">
        <f t="shared" si="101"/>
        <v>0</v>
      </c>
      <c r="U521" s="120">
        <f t="shared" si="98"/>
        <v>0</v>
      </c>
      <c r="W521" s="125">
        <f t="shared" si="104"/>
        <v>0</v>
      </c>
    </row>
    <row r="522" spans="2:23" x14ac:dyDescent="0.25">
      <c r="B522" s="47"/>
      <c r="C522" s="47">
        <v>514</v>
      </c>
      <c r="D522" s="51">
        <v>30</v>
      </c>
      <c r="E522" s="51"/>
      <c r="F522" s="53">
        <v>4.25</v>
      </c>
      <c r="G522" s="44">
        <f t="shared" si="107"/>
        <v>5.95</v>
      </c>
      <c r="K522" s="40">
        <v>41000</v>
      </c>
      <c r="L522" s="54" t="str">
        <f t="shared" si="108"/>
        <v>.</v>
      </c>
      <c r="M522" s="58">
        <f t="shared" si="109"/>
        <v>0</v>
      </c>
      <c r="N522" s="124">
        <f t="shared" ref="N522:N548" si="110">IF(U521&gt;0,U521,0)</f>
        <v>0</v>
      </c>
      <c r="O522" s="120">
        <f t="shared" si="103"/>
        <v>0</v>
      </c>
      <c r="P522" s="42"/>
      <c r="Q522" s="141">
        <f t="shared" si="97"/>
        <v>0</v>
      </c>
      <c r="R522" s="120" t="b">
        <f t="shared" si="99"/>
        <v>0</v>
      </c>
      <c r="S522" s="142">
        <f t="shared" si="100"/>
        <v>0</v>
      </c>
      <c r="T522" s="120">
        <f t="shared" si="101"/>
        <v>0</v>
      </c>
      <c r="U522" s="120">
        <f t="shared" si="98"/>
        <v>0</v>
      </c>
      <c r="W522" s="125">
        <f t="shared" si="104"/>
        <v>0</v>
      </c>
    </row>
    <row r="523" spans="2:23" x14ac:dyDescent="0.25">
      <c r="B523" s="47"/>
      <c r="C523" s="51">
        <v>515</v>
      </c>
      <c r="D523" s="51">
        <v>31</v>
      </c>
      <c r="E523" s="51"/>
      <c r="F523" s="53">
        <v>3.77</v>
      </c>
      <c r="G523" s="44">
        <f t="shared" si="107"/>
        <v>5.47</v>
      </c>
      <c r="K523" s="40">
        <v>41030</v>
      </c>
      <c r="L523" s="54" t="str">
        <f t="shared" si="108"/>
        <v>.</v>
      </c>
      <c r="M523" s="58">
        <f t="shared" si="109"/>
        <v>0</v>
      </c>
      <c r="N523" s="124">
        <f t="shared" si="110"/>
        <v>0</v>
      </c>
      <c r="O523" s="120">
        <f t="shared" si="103"/>
        <v>0</v>
      </c>
      <c r="P523" s="42"/>
      <c r="Q523" s="141">
        <f t="shared" si="97"/>
        <v>0</v>
      </c>
      <c r="R523" s="120" t="b">
        <f t="shared" si="99"/>
        <v>0</v>
      </c>
      <c r="S523" s="142">
        <f t="shared" si="100"/>
        <v>0</v>
      </c>
      <c r="T523" s="120">
        <f t="shared" si="101"/>
        <v>0</v>
      </c>
      <c r="U523" s="120">
        <f t="shared" si="98"/>
        <v>0</v>
      </c>
      <c r="W523" s="125">
        <f t="shared" si="104"/>
        <v>0</v>
      </c>
    </row>
    <row r="524" spans="2:23" x14ac:dyDescent="0.25">
      <c r="B524" s="47"/>
      <c r="C524" s="51">
        <v>516</v>
      </c>
      <c r="D524" s="51">
        <v>30</v>
      </c>
      <c r="E524" s="51"/>
      <c r="F524" s="53">
        <v>3.54</v>
      </c>
      <c r="G524" s="44">
        <f t="shared" si="107"/>
        <v>5.24</v>
      </c>
      <c r="K524" s="40">
        <v>41061</v>
      </c>
      <c r="L524" s="54" t="str">
        <f t="shared" si="108"/>
        <v>.</v>
      </c>
      <c r="M524" s="58">
        <f t="shared" si="109"/>
        <v>0</v>
      </c>
      <c r="N524" s="124">
        <f t="shared" si="110"/>
        <v>0</v>
      </c>
      <c r="O524" s="120">
        <f t="shared" si="103"/>
        <v>0</v>
      </c>
      <c r="P524" s="115">
        <f>SUM(O513:O524)</f>
        <v>0</v>
      </c>
      <c r="Q524" s="141">
        <f t="shared" si="97"/>
        <v>0</v>
      </c>
      <c r="R524" s="120" t="b">
        <f t="shared" si="99"/>
        <v>0</v>
      </c>
      <c r="S524" s="142">
        <f t="shared" si="100"/>
        <v>0</v>
      </c>
      <c r="T524" s="120">
        <f t="shared" si="101"/>
        <v>0</v>
      </c>
      <c r="U524" s="120">
        <f t="shared" si="98"/>
        <v>0</v>
      </c>
      <c r="W524" s="125">
        <f t="shared" si="104"/>
        <v>0</v>
      </c>
    </row>
    <row r="525" spans="2:23" x14ac:dyDescent="0.25">
      <c r="B525" s="47">
        <f>B513+1</f>
        <v>44</v>
      </c>
      <c r="C525" s="47">
        <v>517</v>
      </c>
      <c r="D525" s="51">
        <v>31</v>
      </c>
      <c r="E525" s="51"/>
      <c r="F525" s="53">
        <v>3.5</v>
      </c>
      <c r="G525" s="44">
        <f t="shared" si="107"/>
        <v>5.2</v>
      </c>
      <c r="K525" s="40">
        <v>41091</v>
      </c>
      <c r="L525" s="54" t="str">
        <f t="shared" si="108"/>
        <v>.</v>
      </c>
      <c r="M525" s="58">
        <f t="shared" si="109"/>
        <v>0</v>
      </c>
      <c r="N525" s="124">
        <f t="shared" si="110"/>
        <v>0</v>
      </c>
      <c r="O525" s="120">
        <f t="shared" si="103"/>
        <v>0</v>
      </c>
      <c r="P525" s="42"/>
      <c r="Q525" s="141">
        <f t="shared" si="97"/>
        <v>0</v>
      </c>
      <c r="R525" s="120" t="b">
        <f t="shared" si="99"/>
        <v>0</v>
      </c>
      <c r="S525" s="142">
        <f t="shared" si="100"/>
        <v>0</v>
      </c>
      <c r="T525" s="120">
        <f t="shared" si="101"/>
        <v>0</v>
      </c>
      <c r="U525" s="120">
        <f t="shared" si="98"/>
        <v>0</v>
      </c>
      <c r="W525" s="125">
        <f t="shared" si="104"/>
        <v>0</v>
      </c>
    </row>
    <row r="526" spans="2:23" x14ac:dyDescent="0.25">
      <c r="B526" s="47"/>
      <c r="C526" s="51">
        <v>518</v>
      </c>
      <c r="D526" s="51">
        <v>31</v>
      </c>
      <c r="E526" s="51"/>
      <c r="F526" s="53">
        <v>3.5</v>
      </c>
      <c r="G526" s="44">
        <f t="shared" si="107"/>
        <v>5.2</v>
      </c>
      <c r="K526" s="40">
        <v>41122</v>
      </c>
      <c r="L526" s="54" t="str">
        <f t="shared" si="108"/>
        <v>.</v>
      </c>
      <c r="M526" s="58">
        <f t="shared" si="109"/>
        <v>0</v>
      </c>
      <c r="N526" s="124">
        <f t="shared" si="110"/>
        <v>0</v>
      </c>
      <c r="O526" s="120">
        <f t="shared" si="103"/>
        <v>0</v>
      </c>
      <c r="P526" s="42"/>
      <c r="Q526" s="141">
        <f t="shared" si="97"/>
        <v>0</v>
      </c>
      <c r="R526" s="120" t="b">
        <f t="shared" si="99"/>
        <v>0</v>
      </c>
      <c r="S526" s="142">
        <f t="shared" si="100"/>
        <v>0</v>
      </c>
      <c r="T526" s="120">
        <f t="shared" si="101"/>
        <v>0</v>
      </c>
      <c r="U526" s="120">
        <f t="shared" si="98"/>
        <v>0</v>
      </c>
      <c r="W526" s="125">
        <f t="shared" si="104"/>
        <v>0</v>
      </c>
    </row>
    <row r="527" spans="2:23" x14ac:dyDescent="0.25">
      <c r="B527" s="47"/>
      <c r="C527" s="51">
        <v>519</v>
      </c>
      <c r="D527" s="51">
        <v>30</v>
      </c>
      <c r="E527" s="51"/>
      <c r="F527" s="53">
        <v>3.5</v>
      </c>
      <c r="G527" s="44">
        <f t="shared" si="107"/>
        <v>5.2</v>
      </c>
      <c r="K527" s="40">
        <v>41153</v>
      </c>
      <c r="L527" s="54" t="str">
        <f t="shared" si="108"/>
        <v>.</v>
      </c>
      <c r="M527" s="58">
        <f t="shared" si="109"/>
        <v>0</v>
      </c>
      <c r="N527" s="124">
        <f t="shared" si="110"/>
        <v>0</v>
      </c>
      <c r="O527" s="120">
        <f t="shared" si="103"/>
        <v>0</v>
      </c>
      <c r="P527" s="42"/>
      <c r="Q527" s="141">
        <f t="shared" si="97"/>
        <v>0</v>
      </c>
      <c r="R527" s="120" t="b">
        <f t="shared" si="99"/>
        <v>0</v>
      </c>
      <c r="S527" s="142">
        <f t="shared" si="100"/>
        <v>0</v>
      </c>
      <c r="T527" s="120">
        <f t="shared" si="101"/>
        <v>0</v>
      </c>
      <c r="U527" s="120">
        <f t="shared" si="98"/>
        <v>0</v>
      </c>
      <c r="W527" s="125">
        <f t="shared" si="104"/>
        <v>0</v>
      </c>
    </row>
    <row r="528" spans="2:23" x14ac:dyDescent="0.25">
      <c r="B528" s="47"/>
      <c r="C528" s="47">
        <v>520</v>
      </c>
      <c r="D528" s="51">
        <v>31</v>
      </c>
      <c r="E528" s="51"/>
      <c r="F528" s="53">
        <v>3.27</v>
      </c>
      <c r="G528" s="44">
        <f t="shared" si="107"/>
        <v>4.97</v>
      </c>
      <c r="K528" s="40">
        <v>41183</v>
      </c>
      <c r="L528" s="54" t="str">
        <f t="shared" si="108"/>
        <v>.</v>
      </c>
      <c r="M528" s="58">
        <f t="shared" si="109"/>
        <v>0</v>
      </c>
      <c r="N528" s="124">
        <f t="shared" si="110"/>
        <v>0</v>
      </c>
      <c r="O528" s="120">
        <f t="shared" si="103"/>
        <v>0</v>
      </c>
      <c r="P528" s="42"/>
      <c r="Q528" s="141">
        <f t="shared" ref="Q528:Q591" si="111">M528+N528+O528</f>
        <v>0</v>
      </c>
      <c r="R528" s="120" t="b">
        <f t="shared" si="99"/>
        <v>0</v>
      </c>
      <c r="S528" s="142">
        <f t="shared" si="100"/>
        <v>0</v>
      </c>
      <c r="T528" s="120">
        <f t="shared" si="101"/>
        <v>0</v>
      </c>
      <c r="U528" s="120">
        <f t="shared" ref="U528:U591" si="112">IF(M528+N528&gt;0,Q528-T528,0)</f>
        <v>0</v>
      </c>
      <c r="W528" s="125">
        <f t="shared" si="104"/>
        <v>0</v>
      </c>
    </row>
    <row r="529" spans="2:23" x14ac:dyDescent="0.25">
      <c r="B529" s="47"/>
      <c r="C529" s="51">
        <v>521</v>
      </c>
      <c r="D529" s="51">
        <v>30</v>
      </c>
      <c r="E529" s="51"/>
      <c r="F529" s="53">
        <v>3.25</v>
      </c>
      <c r="G529" s="44">
        <f t="shared" si="107"/>
        <v>4.95</v>
      </c>
      <c r="K529" s="40">
        <v>41214</v>
      </c>
      <c r="L529" s="54" t="str">
        <f t="shared" si="108"/>
        <v>.</v>
      </c>
      <c r="M529" s="58">
        <f t="shared" si="109"/>
        <v>0</v>
      </c>
      <c r="N529" s="124">
        <f t="shared" si="110"/>
        <v>0</v>
      </c>
      <c r="O529" s="120">
        <f t="shared" si="103"/>
        <v>0</v>
      </c>
      <c r="P529" s="42"/>
      <c r="Q529" s="141">
        <f t="shared" si="111"/>
        <v>0</v>
      </c>
      <c r="R529" s="120" t="b">
        <f t="shared" si="99"/>
        <v>0</v>
      </c>
      <c r="S529" s="142">
        <f t="shared" si="100"/>
        <v>0</v>
      </c>
      <c r="T529" s="120">
        <f t="shared" si="101"/>
        <v>0</v>
      </c>
      <c r="U529" s="120">
        <f t="shared" si="112"/>
        <v>0</v>
      </c>
      <c r="W529" s="125">
        <f t="shared" si="104"/>
        <v>0</v>
      </c>
    </row>
    <row r="530" spans="2:23" x14ac:dyDescent="0.25">
      <c r="B530" s="47"/>
      <c r="C530" s="51">
        <v>522</v>
      </c>
      <c r="D530" s="51">
        <v>31</v>
      </c>
      <c r="E530" s="51"/>
      <c r="F530" s="53">
        <v>3.03</v>
      </c>
      <c r="G530" s="44">
        <f t="shared" si="107"/>
        <v>4.7299999999999995</v>
      </c>
      <c r="I530" s="96">
        <f>SUM(G519:G530)/12</f>
        <v>5.3966666666666674</v>
      </c>
      <c r="K530" s="40">
        <v>41244</v>
      </c>
      <c r="L530" s="54" t="str">
        <f t="shared" si="108"/>
        <v>.</v>
      </c>
      <c r="M530" s="58">
        <f t="shared" si="109"/>
        <v>0</v>
      </c>
      <c r="N530" s="124">
        <f t="shared" si="110"/>
        <v>0</v>
      </c>
      <c r="O530" s="120">
        <f t="shared" si="103"/>
        <v>0</v>
      </c>
      <c r="P530" s="42"/>
      <c r="Q530" s="141">
        <f t="shared" si="111"/>
        <v>0</v>
      </c>
      <c r="R530" s="120" t="b">
        <f t="shared" si="99"/>
        <v>0</v>
      </c>
      <c r="S530" s="142">
        <f t="shared" si="100"/>
        <v>0</v>
      </c>
      <c r="T530" s="120">
        <f t="shared" si="101"/>
        <v>0</v>
      </c>
      <c r="U530" s="120">
        <f t="shared" si="112"/>
        <v>0</v>
      </c>
      <c r="W530" s="125">
        <f t="shared" si="104"/>
        <v>0</v>
      </c>
    </row>
    <row r="531" spans="2:23" x14ac:dyDescent="0.25">
      <c r="B531" s="47"/>
      <c r="C531" s="47">
        <v>523</v>
      </c>
      <c r="D531" s="51">
        <v>31</v>
      </c>
      <c r="E531" s="51"/>
      <c r="F531" s="53">
        <v>3</v>
      </c>
      <c r="G531" s="44">
        <f t="shared" si="107"/>
        <v>4.7</v>
      </c>
      <c r="H531" s="39">
        <f>H519+1</f>
        <v>2013</v>
      </c>
      <c r="K531" s="40">
        <v>41275</v>
      </c>
      <c r="L531" s="54" t="str">
        <f t="shared" si="108"/>
        <v>.</v>
      </c>
      <c r="M531" s="58">
        <f t="shared" si="109"/>
        <v>0</v>
      </c>
      <c r="N531" s="124">
        <f t="shared" si="110"/>
        <v>0</v>
      </c>
      <c r="O531" s="120">
        <f t="shared" si="103"/>
        <v>0</v>
      </c>
      <c r="P531" s="42"/>
      <c r="Q531" s="141">
        <f t="shared" si="111"/>
        <v>0</v>
      </c>
      <c r="R531" s="120" t="b">
        <f t="shared" si="99"/>
        <v>0</v>
      </c>
      <c r="S531" s="142">
        <f t="shared" si="100"/>
        <v>0</v>
      </c>
      <c r="T531" s="120">
        <f t="shared" si="101"/>
        <v>0</v>
      </c>
      <c r="U531" s="120">
        <f t="shared" si="112"/>
        <v>0</v>
      </c>
      <c r="W531" s="125">
        <f t="shared" si="104"/>
        <v>0</v>
      </c>
    </row>
    <row r="532" spans="2:23" x14ac:dyDescent="0.25">
      <c r="B532" s="47"/>
      <c r="C532" s="51">
        <v>524</v>
      </c>
      <c r="D532" s="51">
        <v>28.25</v>
      </c>
      <c r="E532" s="51"/>
      <c r="F532" s="53">
        <v>3</v>
      </c>
      <c r="G532" s="44">
        <f t="shared" si="107"/>
        <v>4.7</v>
      </c>
      <c r="K532" s="40">
        <v>41306</v>
      </c>
      <c r="L532" s="54" t="str">
        <f t="shared" si="108"/>
        <v>.</v>
      </c>
      <c r="M532" s="58">
        <f t="shared" si="109"/>
        <v>0</v>
      </c>
      <c r="N532" s="124">
        <f t="shared" si="110"/>
        <v>0</v>
      </c>
      <c r="O532" s="120">
        <f t="shared" si="103"/>
        <v>0</v>
      </c>
      <c r="P532" s="42"/>
      <c r="Q532" s="141">
        <f t="shared" si="111"/>
        <v>0</v>
      </c>
      <c r="R532" s="120" t="b">
        <f t="shared" si="99"/>
        <v>0</v>
      </c>
      <c r="S532" s="142">
        <f t="shared" si="100"/>
        <v>0</v>
      </c>
      <c r="T532" s="120">
        <f t="shared" si="101"/>
        <v>0</v>
      </c>
      <c r="U532" s="120">
        <f t="shared" si="112"/>
        <v>0</v>
      </c>
      <c r="W532" s="125">
        <f t="shared" si="104"/>
        <v>0</v>
      </c>
    </row>
    <row r="533" spans="2:23" x14ac:dyDescent="0.25">
      <c r="B533" s="47"/>
      <c r="C533" s="51">
        <v>525</v>
      </c>
      <c r="D533" s="51">
        <v>31</v>
      </c>
      <c r="E533" s="51"/>
      <c r="F533" s="53">
        <v>3</v>
      </c>
      <c r="G533" s="44">
        <f t="shared" si="107"/>
        <v>4.7</v>
      </c>
      <c r="K533" s="40">
        <v>41334</v>
      </c>
      <c r="L533" s="54" t="str">
        <f t="shared" si="108"/>
        <v>.</v>
      </c>
      <c r="M533" s="58">
        <f t="shared" si="109"/>
        <v>0</v>
      </c>
      <c r="N533" s="124">
        <f t="shared" si="110"/>
        <v>0</v>
      </c>
      <c r="O533" s="120">
        <f t="shared" si="103"/>
        <v>0</v>
      </c>
      <c r="P533" s="42"/>
      <c r="Q533" s="141">
        <f t="shared" si="111"/>
        <v>0</v>
      </c>
      <c r="R533" s="120" t="b">
        <f t="shared" ref="R533:R596" si="113">IF(M533+N533&gt;0,$F$3)</f>
        <v>0</v>
      </c>
      <c r="S533" s="142">
        <f t="shared" ref="S533:S596" si="114">IF(M533+N533&gt;0,O533,0)</f>
        <v>0</v>
      </c>
      <c r="T533" s="120">
        <f t="shared" ref="T533:T596" si="115">IF(M533+N533&gt;0,R533+S533,0)</f>
        <v>0</v>
      </c>
      <c r="U533" s="120">
        <f t="shared" si="112"/>
        <v>0</v>
      </c>
      <c r="W533" s="125">
        <f t="shared" si="104"/>
        <v>0</v>
      </c>
    </row>
    <row r="534" spans="2:23" x14ac:dyDescent="0.25">
      <c r="B534" s="47"/>
      <c r="C534" s="47">
        <v>526</v>
      </c>
      <c r="D534" s="51">
        <v>30</v>
      </c>
      <c r="E534" s="51"/>
      <c r="F534" s="53">
        <v>3</v>
      </c>
      <c r="G534" s="44">
        <f t="shared" si="107"/>
        <v>4.7</v>
      </c>
      <c r="K534" s="40">
        <v>41365</v>
      </c>
      <c r="L534" s="54" t="str">
        <f t="shared" si="108"/>
        <v>.</v>
      </c>
      <c r="M534" s="58">
        <f t="shared" si="109"/>
        <v>0</v>
      </c>
      <c r="N534" s="124">
        <f t="shared" si="110"/>
        <v>0</v>
      </c>
      <c r="O534" s="120">
        <f t="shared" si="103"/>
        <v>0</v>
      </c>
      <c r="P534" s="42"/>
      <c r="Q534" s="141">
        <f t="shared" si="111"/>
        <v>0</v>
      </c>
      <c r="R534" s="120" t="b">
        <f t="shared" si="113"/>
        <v>0</v>
      </c>
      <c r="S534" s="142">
        <f t="shared" si="114"/>
        <v>0</v>
      </c>
      <c r="T534" s="120">
        <f t="shared" si="115"/>
        <v>0</v>
      </c>
      <c r="U534" s="120">
        <f t="shared" si="112"/>
        <v>0</v>
      </c>
      <c r="W534" s="125">
        <f t="shared" si="104"/>
        <v>0</v>
      </c>
    </row>
    <row r="535" spans="2:23" x14ac:dyDescent="0.25">
      <c r="B535" s="47"/>
      <c r="C535" s="51">
        <v>527</v>
      </c>
      <c r="D535" s="51">
        <v>31</v>
      </c>
      <c r="E535" s="51"/>
      <c r="F535" s="53">
        <v>2.8</v>
      </c>
      <c r="G535" s="44">
        <f t="shared" si="107"/>
        <v>4.5</v>
      </c>
      <c r="K535" s="40">
        <v>41395</v>
      </c>
      <c r="L535" s="54" t="str">
        <f t="shared" si="108"/>
        <v>.</v>
      </c>
      <c r="M535" s="58">
        <f t="shared" si="109"/>
        <v>0</v>
      </c>
      <c r="N535" s="124">
        <f t="shared" si="110"/>
        <v>0</v>
      </c>
      <c r="O535" s="120">
        <f t="shared" si="103"/>
        <v>0</v>
      </c>
      <c r="P535" s="42"/>
      <c r="Q535" s="141">
        <f t="shared" si="111"/>
        <v>0</v>
      </c>
      <c r="R535" s="120" t="b">
        <f t="shared" si="113"/>
        <v>0</v>
      </c>
      <c r="S535" s="142">
        <f t="shared" si="114"/>
        <v>0</v>
      </c>
      <c r="T535" s="120">
        <f t="shared" si="115"/>
        <v>0</v>
      </c>
      <c r="U535" s="120">
        <f t="shared" si="112"/>
        <v>0</v>
      </c>
      <c r="W535" s="125">
        <f t="shared" si="104"/>
        <v>0</v>
      </c>
    </row>
    <row r="536" spans="2:23" x14ac:dyDescent="0.25">
      <c r="B536" s="47"/>
      <c r="C536" s="51">
        <v>528</v>
      </c>
      <c r="D536" s="51">
        <v>30</v>
      </c>
      <c r="E536" s="51"/>
      <c r="F536" s="53">
        <v>2.75</v>
      </c>
      <c r="G536" s="44">
        <f t="shared" si="107"/>
        <v>4.45</v>
      </c>
      <c r="K536" s="40">
        <v>41426</v>
      </c>
      <c r="L536" s="54" t="str">
        <f t="shared" si="108"/>
        <v>.</v>
      </c>
      <c r="M536" s="58">
        <f t="shared" si="109"/>
        <v>0</v>
      </c>
      <c r="N536" s="124">
        <f t="shared" si="110"/>
        <v>0</v>
      </c>
      <c r="O536" s="120">
        <f t="shared" si="103"/>
        <v>0</v>
      </c>
      <c r="P536" s="115">
        <f>SUM(O525:O536)</f>
        <v>0</v>
      </c>
      <c r="Q536" s="141">
        <f t="shared" si="111"/>
        <v>0</v>
      </c>
      <c r="R536" s="120" t="b">
        <f t="shared" si="113"/>
        <v>0</v>
      </c>
      <c r="S536" s="142">
        <f t="shared" si="114"/>
        <v>0</v>
      </c>
      <c r="T536" s="120">
        <f t="shared" si="115"/>
        <v>0</v>
      </c>
      <c r="U536" s="120">
        <f t="shared" si="112"/>
        <v>0</v>
      </c>
      <c r="W536" s="125">
        <f t="shared" si="104"/>
        <v>0</v>
      </c>
    </row>
    <row r="537" spans="2:23" x14ac:dyDescent="0.25">
      <c r="B537" s="47">
        <f>B525+1</f>
        <v>45</v>
      </c>
      <c r="C537" s="47">
        <v>529</v>
      </c>
      <c r="D537" s="51">
        <v>31</v>
      </c>
      <c r="E537" s="51"/>
      <c r="F537" s="53">
        <v>2.75</v>
      </c>
      <c r="G537" s="44">
        <f t="shared" si="107"/>
        <v>4.45</v>
      </c>
      <c r="K537" s="40">
        <v>41456</v>
      </c>
      <c r="L537" s="54" t="str">
        <f t="shared" si="108"/>
        <v>.</v>
      </c>
      <c r="M537" s="58">
        <f t="shared" si="109"/>
        <v>0</v>
      </c>
      <c r="N537" s="124">
        <f t="shared" si="110"/>
        <v>0</v>
      </c>
      <c r="O537" s="120">
        <f t="shared" si="103"/>
        <v>0</v>
      </c>
      <c r="P537" s="42"/>
      <c r="Q537" s="141">
        <f t="shared" si="111"/>
        <v>0</v>
      </c>
      <c r="R537" s="120" t="b">
        <f t="shared" si="113"/>
        <v>0</v>
      </c>
      <c r="S537" s="142">
        <f t="shared" si="114"/>
        <v>0</v>
      </c>
      <c r="T537" s="120">
        <f t="shared" si="115"/>
        <v>0</v>
      </c>
      <c r="U537" s="120">
        <f t="shared" si="112"/>
        <v>0</v>
      </c>
      <c r="W537" s="125">
        <f t="shared" si="104"/>
        <v>0</v>
      </c>
    </row>
    <row r="538" spans="2:23" x14ac:dyDescent="0.25">
      <c r="B538" s="47"/>
      <c r="C538" s="51">
        <v>530</v>
      </c>
      <c r="D538" s="51">
        <v>31</v>
      </c>
      <c r="E538" s="51"/>
      <c r="F538" s="53">
        <v>2.5499999999999998</v>
      </c>
      <c r="G538" s="44">
        <f t="shared" si="107"/>
        <v>4.25</v>
      </c>
      <c r="K538" s="40">
        <v>41487</v>
      </c>
      <c r="L538" s="54" t="str">
        <f t="shared" si="108"/>
        <v>.</v>
      </c>
      <c r="M538" s="58">
        <f t="shared" si="109"/>
        <v>0</v>
      </c>
      <c r="N538" s="124">
        <f t="shared" si="110"/>
        <v>0</v>
      </c>
      <c r="O538" s="120">
        <f t="shared" si="103"/>
        <v>0</v>
      </c>
      <c r="P538" s="42"/>
      <c r="Q538" s="141">
        <f t="shared" si="111"/>
        <v>0</v>
      </c>
      <c r="R538" s="120" t="b">
        <f t="shared" si="113"/>
        <v>0</v>
      </c>
      <c r="S538" s="142">
        <f t="shared" si="114"/>
        <v>0</v>
      </c>
      <c r="T538" s="120">
        <f t="shared" si="115"/>
        <v>0</v>
      </c>
      <c r="U538" s="120">
        <f t="shared" si="112"/>
        <v>0</v>
      </c>
      <c r="W538" s="125">
        <f t="shared" si="104"/>
        <v>0</v>
      </c>
    </row>
    <row r="539" spans="2:23" x14ac:dyDescent="0.25">
      <c r="B539" s="47"/>
      <c r="C539" s="51">
        <v>531</v>
      </c>
      <c r="D539" s="51">
        <v>30</v>
      </c>
      <c r="E539" s="51"/>
      <c r="F539" s="53">
        <v>2.5</v>
      </c>
      <c r="G539" s="44">
        <f t="shared" si="107"/>
        <v>4.2</v>
      </c>
      <c r="K539" s="40">
        <v>41518</v>
      </c>
      <c r="L539" s="54" t="str">
        <f t="shared" si="108"/>
        <v>.</v>
      </c>
      <c r="M539" s="58">
        <f t="shared" si="109"/>
        <v>0</v>
      </c>
      <c r="N539" s="124">
        <f t="shared" si="110"/>
        <v>0</v>
      </c>
      <c r="O539" s="120">
        <f t="shared" si="103"/>
        <v>0</v>
      </c>
      <c r="P539" s="42"/>
      <c r="Q539" s="141">
        <f t="shared" si="111"/>
        <v>0</v>
      </c>
      <c r="R539" s="120" t="b">
        <f t="shared" si="113"/>
        <v>0</v>
      </c>
      <c r="S539" s="142">
        <f t="shared" si="114"/>
        <v>0</v>
      </c>
      <c r="T539" s="120">
        <f t="shared" si="115"/>
        <v>0</v>
      </c>
      <c r="U539" s="120">
        <f t="shared" si="112"/>
        <v>0</v>
      </c>
      <c r="W539" s="125">
        <f t="shared" si="104"/>
        <v>0</v>
      </c>
    </row>
    <row r="540" spans="2:23" x14ac:dyDescent="0.25">
      <c r="B540" s="47"/>
      <c r="C540" s="47">
        <v>532</v>
      </c>
      <c r="D540" s="51">
        <v>31</v>
      </c>
      <c r="E540" s="51"/>
      <c r="F540" s="53">
        <v>2.5</v>
      </c>
      <c r="G540" s="44">
        <f t="shared" si="107"/>
        <v>4.2</v>
      </c>
      <c r="K540" s="40">
        <v>41548</v>
      </c>
      <c r="L540" s="54" t="str">
        <f t="shared" si="108"/>
        <v>.</v>
      </c>
      <c r="M540" s="58">
        <f t="shared" si="109"/>
        <v>0</v>
      </c>
      <c r="N540" s="124">
        <f t="shared" si="110"/>
        <v>0</v>
      </c>
      <c r="O540" s="120">
        <f t="shared" si="103"/>
        <v>0</v>
      </c>
      <c r="P540" s="42"/>
      <c r="Q540" s="141">
        <f t="shared" si="111"/>
        <v>0</v>
      </c>
      <c r="R540" s="120" t="b">
        <f t="shared" si="113"/>
        <v>0</v>
      </c>
      <c r="S540" s="142">
        <f t="shared" si="114"/>
        <v>0</v>
      </c>
      <c r="T540" s="120">
        <f t="shared" si="115"/>
        <v>0</v>
      </c>
      <c r="U540" s="120">
        <f t="shared" si="112"/>
        <v>0</v>
      </c>
      <c r="W540" s="125">
        <f t="shared" si="104"/>
        <v>0</v>
      </c>
    </row>
    <row r="541" spans="2:23" x14ac:dyDescent="0.25">
      <c r="B541" s="47"/>
      <c r="C541" s="51">
        <v>533</v>
      </c>
      <c r="D541" s="51">
        <v>30</v>
      </c>
      <c r="E541" s="51"/>
      <c r="F541" s="53">
        <v>2.5</v>
      </c>
      <c r="G541" s="44">
        <f t="shared" si="107"/>
        <v>4.2</v>
      </c>
      <c r="K541" s="40">
        <v>41579</v>
      </c>
      <c r="L541" s="54" t="str">
        <f t="shared" si="108"/>
        <v>.</v>
      </c>
      <c r="M541" s="58">
        <f t="shared" si="109"/>
        <v>0</v>
      </c>
      <c r="N541" s="124">
        <f t="shared" si="110"/>
        <v>0</v>
      </c>
      <c r="O541" s="120">
        <f t="shared" si="103"/>
        <v>0</v>
      </c>
      <c r="P541" s="42"/>
      <c r="Q541" s="141">
        <f t="shared" si="111"/>
        <v>0</v>
      </c>
      <c r="R541" s="120" t="b">
        <f t="shared" si="113"/>
        <v>0</v>
      </c>
      <c r="S541" s="142">
        <f t="shared" si="114"/>
        <v>0</v>
      </c>
      <c r="T541" s="120">
        <f t="shared" si="115"/>
        <v>0</v>
      </c>
      <c r="U541" s="120">
        <f t="shared" si="112"/>
        <v>0</v>
      </c>
      <c r="W541" s="125">
        <f t="shared" si="104"/>
        <v>0</v>
      </c>
    </row>
    <row r="542" spans="2:23" x14ac:dyDescent="0.25">
      <c r="B542" s="47"/>
      <c r="C542" s="51">
        <v>534</v>
      </c>
      <c r="D542" s="51">
        <v>31</v>
      </c>
      <c r="E542" s="51"/>
      <c r="F542" s="53">
        <v>2.5</v>
      </c>
      <c r="G542" s="44">
        <f t="shared" si="107"/>
        <v>4.2</v>
      </c>
      <c r="I542" s="96">
        <f>SUM(G531:G542)/12</f>
        <v>4.4375000000000009</v>
      </c>
      <c r="K542" s="40">
        <v>41609</v>
      </c>
      <c r="L542" s="54" t="str">
        <f t="shared" si="108"/>
        <v>.</v>
      </c>
      <c r="M542" s="58">
        <f t="shared" si="109"/>
        <v>0</v>
      </c>
      <c r="N542" s="124">
        <f t="shared" si="110"/>
        <v>0</v>
      </c>
      <c r="O542" s="120">
        <f t="shared" si="103"/>
        <v>0</v>
      </c>
      <c r="P542" s="42"/>
      <c r="Q542" s="141">
        <f t="shared" si="111"/>
        <v>0</v>
      </c>
      <c r="R542" s="120" t="b">
        <f t="shared" si="113"/>
        <v>0</v>
      </c>
      <c r="S542" s="142">
        <f t="shared" si="114"/>
        <v>0</v>
      </c>
      <c r="T542" s="120">
        <f t="shared" si="115"/>
        <v>0</v>
      </c>
      <c r="U542" s="120">
        <f t="shared" si="112"/>
        <v>0</v>
      </c>
      <c r="W542" s="125">
        <f t="shared" si="104"/>
        <v>0</v>
      </c>
    </row>
    <row r="543" spans="2:23" x14ac:dyDescent="0.25">
      <c r="B543" s="47"/>
      <c r="C543" s="47">
        <v>535</v>
      </c>
      <c r="D543" s="51">
        <v>31</v>
      </c>
      <c r="E543" s="51"/>
      <c r="F543" s="53">
        <v>2.5</v>
      </c>
      <c r="G543" s="44">
        <f t="shared" si="107"/>
        <v>4.2</v>
      </c>
      <c r="H543" s="39">
        <f>H531+1</f>
        <v>2014</v>
      </c>
      <c r="I543" s="97"/>
      <c r="K543" s="40">
        <v>41640</v>
      </c>
      <c r="L543" s="54" t="str">
        <f t="shared" si="108"/>
        <v>.</v>
      </c>
      <c r="M543" s="58">
        <f t="shared" si="109"/>
        <v>0</v>
      </c>
      <c r="N543" s="124">
        <f t="shared" si="110"/>
        <v>0</v>
      </c>
      <c r="O543" s="120">
        <f t="shared" si="103"/>
        <v>0</v>
      </c>
      <c r="P543" s="42"/>
      <c r="Q543" s="141">
        <f t="shared" si="111"/>
        <v>0</v>
      </c>
      <c r="R543" s="120" t="b">
        <f t="shared" si="113"/>
        <v>0</v>
      </c>
      <c r="S543" s="142">
        <f t="shared" si="114"/>
        <v>0</v>
      </c>
      <c r="T543" s="120">
        <f t="shared" si="115"/>
        <v>0</v>
      </c>
      <c r="U543" s="120">
        <f t="shared" si="112"/>
        <v>0</v>
      </c>
      <c r="W543" s="125">
        <f t="shared" si="104"/>
        <v>0</v>
      </c>
    </row>
    <row r="544" spans="2:23" x14ac:dyDescent="0.25">
      <c r="B544" s="47"/>
      <c r="C544" s="51">
        <v>536</v>
      </c>
      <c r="D544" s="51">
        <v>28.25</v>
      </c>
      <c r="E544" s="51"/>
      <c r="F544" s="53">
        <v>2.5</v>
      </c>
      <c r="G544" s="44">
        <f t="shared" si="107"/>
        <v>4.2</v>
      </c>
      <c r="K544" s="40">
        <v>41671</v>
      </c>
      <c r="L544" s="54" t="str">
        <f t="shared" si="108"/>
        <v>.</v>
      </c>
      <c r="M544" s="58">
        <f t="shared" si="109"/>
        <v>0</v>
      </c>
      <c r="N544" s="124">
        <f t="shared" si="110"/>
        <v>0</v>
      </c>
      <c r="O544" s="120">
        <f t="shared" si="103"/>
        <v>0</v>
      </c>
      <c r="P544" s="42"/>
      <c r="Q544" s="141">
        <f t="shared" si="111"/>
        <v>0</v>
      </c>
      <c r="R544" s="120" t="b">
        <f t="shared" si="113"/>
        <v>0</v>
      </c>
      <c r="S544" s="142">
        <f t="shared" si="114"/>
        <v>0</v>
      </c>
      <c r="T544" s="120">
        <f t="shared" si="115"/>
        <v>0</v>
      </c>
      <c r="U544" s="120">
        <f t="shared" si="112"/>
        <v>0</v>
      </c>
      <c r="W544" s="125">
        <f t="shared" si="104"/>
        <v>0</v>
      </c>
    </row>
    <row r="545" spans="2:23" x14ac:dyDescent="0.25">
      <c r="B545" s="47"/>
      <c r="C545" s="51">
        <v>537</v>
      </c>
      <c r="D545" s="51">
        <v>31</v>
      </c>
      <c r="E545" s="51"/>
      <c r="F545" s="53">
        <v>2.5</v>
      </c>
      <c r="G545" s="44">
        <f t="shared" si="107"/>
        <v>4.2</v>
      </c>
      <c r="K545" s="40">
        <v>41699</v>
      </c>
      <c r="L545" s="54" t="str">
        <f t="shared" si="108"/>
        <v>.</v>
      </c>
      <c r="M545" s="58">
        <f t="shared" si="109"/>
        <v>0</v>
      </c>
      <c r="N545" s="124">
        <f t="shared" si="110"/>
        <v>0</v>
      </c>
      <c r="O545" s="120">
        <f t="shared" si="103"/>
        <v>0</v>
      </c>
      <c r="P545" s="42"/>
      <c r="Q545" s="141">
        <f t="shared" si="111"/>
        <v>0</v>
      </c>
      <c r="R545" s="120" t="b">
        <f t="shared" si="113"/>
        <v>0</v>
      </c>
      <c r="S545" s="142">
        <f t="shared" si="114"/>
        <v>0</v>
      </c>
      <c r="T545" s="120">
        <f t="shared" si="115"/>
        <v>0</v>
      </c>
      <c r="U545" s="120">
        <f t="shared" si="112"/>
        <v>0</v>
      </c>
      <c r="W545" s="125">
        <f t="shared" si="104"/>
        <v>0</v>
      </c>
    </row>
    <row r="546" spans="2:23" x14ac:dyDescent="0.25">
      <c r="B546" s="47"/>
      <c r="C546" s="47">
        <v>538</v>
      </c>
      <c r="D546" s="51">
        <v>30</v>
      </c>
      <c r="E546" s="51"/>
      <c r="F546" s="53">
        <v>2.5</v>
      </c>
      <c r="G546" s="44">
        <f t="shared" si="107"/>
        <v>4.2</v>
      </c>
      <c r="K546" s="40">
        <v>41730</v>
      </c>
      <c r="L546" s="54" t="str">
        <f t="shared" si="108"/>
        <v>.</v>
      </c>
      <c r="M546" s="58">
        <f t="shared" si="109"/>
        <v>0</v>
      </c>
      <c r="N546" s="124">
        <f t="shared" si="110"/>
        <v>0</v>
      </c>
      <c r="O546" s="120">
        <f t="shared" si="103"/>
        <v>0</v>
      </c>
      <c r="P546" s="42"/>
      <c r="Q546" s="141">
        <f t="shared" si="111"/>
        <v>0</v>
      </c>
      <c r="R546" s="120" t="b">
        <f t="shared" si="113"/>
        <v>0</v>
      </c>
      <c r="S546" s="142">
        <f t="shared" si="114"/>
        <v>0</v>
      </c>
      <c r="T546" s="120">
        <f t="shared" si="115"/>
        <v>0</v>
      </c>
      <c r="U546" s="120">
        <f t="shared" si="112"/>
        <v>0</v>
      </c>
      <c r="W546" s="125">
        <f t="shared" si="104"/>
        <v>0</v>
      </c>
    </row>
    <row r="547" spans="2:23" x14ac:dyDescent="0.25">
      <c r="B547" s="47"/>
      <c r="C547" s="51">
        <v>539</v>
      </c>
      <c r="D547" s="51">
        <v>31</v>
      </c>
      <c r="E547" s="51"/>
      <c r="F547" s="53">
        <v>2.5</v>
      </c>
      <c r="G547" s="44">
        <f t="shared" si="107"/>
        <v>4.2</v>
      </c>
      <c r="K547" s="40">
        <v>41760</v>
      </c>
      <c r="L547" s="54" t="str">
        <f t="shared" si="108"/>
        <v>.</v>
      </c>
      <c r="M547" s="58">
        <f t="shared" si="109"/>
        <v>0</v>
      </c>
      <c r="N547" s="124">
        <f t="shared" si="110"/>
        <v>0</v>
      </c>
      <c r="O547" s="120">
        <f t="shared" si="103"/>
        <v>0</v>
      </c>
      <c r="P547" s="42"/>
      <c r="Q547" s="141">
        <f t="shared" si="111"/>
        <v>0</v>
      </c>
      <c r="R547" s="120" t="b">
        <f t="shared" si="113"/>
        <v>0</v>
      </c>
      <c r="S547" s="142">
        <f t="shared" si="114"/>
        <v>0</v>
      </c>
      <c r="T547" s="120">
        <f t="shared" si="115"/>
        <v>0</v>
      </c>
      <c r="U547" s="120">
        <f t="shared" si="112"/>
        <v>0</v>
      </c>
      <c r="W547" s="125">
        <f t="shared" si="104"/>
        <v>0</v>
      </c>
    </row>
    <row r="548" spans="2:23" x14ac:dyDescent="0.25">
      <c r="B548" s="47"/>
      <c r="C548" s="51">
        <v>540</v>
      </c>
      <c r="D548" s="51">
        <v>30</v>
      </c>
      <c r="E548" s="51"/>
      <c r="F548" s="53">
        <v>2.5</v>
      </c>
      <c r="G548" s="44">
        <f t="shared" si="107"/>
        <v>4.2</v>
      </c>
      <c r="K548" s="40">
        <v>41791</v>
      </c>
      <c r="L548" s="54" t="str">
        <f t="shared" si="108"/>
        <v>.</v>
      </c>
      <c r="M548" s="58">
        <f t="shared" si="109"/>
        <v>0</v>
      </c>
      <c r="N548" s="124">
        <f t="shared" si="110"/>
        <v>0</v>
      </c>
      <c r="O548" s="120">
        <f t="shared" si="103"/>
        <v>0</v>
      </c>
      <c r="P548" s="115">
        <f>SUM(O537:O548)</f>
        <v>0</v>
      </c>
      <c r="Q548" s="141">
        <f t="shared" si="111"/>
        <v>0</v>
      </c>
      <c r="R548" s="120" t="b">
        <f t="shared" si="113"/>
        <v>0</v>
      </c>
      <c r="S548" s="142">
        <f t="shared" si="114"/>
        <v>0</v>
      </c>
      <c r="T548" s="120">
        <f t="shared" si="115"/>
        <v>0</v>
      </c>
      <c r="U548" s="120">
        <f t="shared" si="112"/>
        <v>0</v>
      </c>
      <c r="W548" s="125">
        <f t="shared" si="104"/>
        <v>0</v>
      </c>
    </row>
    <row r="549" spans="2:23" x14ac:dyDescent="0.25">
      <c r="B549" s="47">
        <f>B537+1</f>
        <v>46</v>
      </c>
      <c r="C549" s="47">
        <v>541</v>
      </c>
      <c r="D549" s="51">
        <v>31</v>
      </c>
      <c r="E549" s="51"/>
      <c r="F549" s="53">
        <v>2.5</v>
      </c>
      <c r="G549" s="44">
        <f t="shared" si="107"/>
        <v>4.2</v>
      </c>
      <c r="K549" s="40">
        <v>41821</v>
      </c>
      <c r="L549" s="54" t="str">
        <f t="shared" si="108"/>
        <v>.</v>
      </c>
      <c r="M549" s="58">
        <f t="shared" si="109"/>
        <v>0</v>
      </c>
      <c r="N549" s="124">
        <f t="shared" ref="N549:N612" si="116">IF(U548&gt;0,U548,0)</f>
        <v>0</v>
      </c>
      <c r="O549" s="120">
        <f t="shared" ref="O549:O612" si="117">IF(M549+N549&gt;0,(M549+N549)*G549/100/365*D549,0)</f>
        <v>0</v>
      </c>
      <c r="P549" s="42"/>
      <c r="Q549" s="141">
        <f t="shared" si="111"/>
        <v>0</v>
      </c>
      <c r="R549" s="120" t="b">
        <f t="shared" si="113"/>
        <v>0</v>
      </c>
      <c r="S549" s="142">
        <f t="shared" si="114"/>
        <v>0</v>
      </c>
      <c r="T549" s="120">
        <f t="shared" si="115"/>
        <v>0</v>
      </c>
      <c r="U549" s="120">
        <f t="shared" si="112"/>
        <v>0</v>
      </c>
      <c r="W549" s="125">
        <f t="shared" si="104"/>
        <v>0</v>
      </c>
    </row>
    <row r="550" spans="2:23" x14ac:dyDescent="0.25">
      <c r="B550" s="47"/>
      <c r="C550" s="51">
        <v>542</v>
      </c>
      <c r="D550" s="51">
        <v>31</v>
      </c>
      <c r="E550" s="51"/>
      <c r="F550" s="53">
        <v>2.5</v>
      </c>
      <c r="G550" s="44">
        <f t="shared" si="107"/>
        <v>4.2</v>
      </c>
      <c r="K550" s="40">
        <v>41852</v>
      </c>
      <c r="L550" s="54" t="str">
        <f t="shared" si="108"/>
        <v>.</v>
      </c>
      <c r="M550" s="58">
        <f t="shared" si="109"/>
        <v>0</v>
      </c>
      <c r="N550" s="124">
        <f t="shared" si="116"/>
        <v>0</v>
      </c>
      <c r="O550" s="120">
        <f t="shared" si="117"/>
        <v>0</v>
      </c>
      <c r="P550" s="42"/>
      <c r="Q550" s="141">
        <f t="shared" si="111"/>
        <v>0</v>
      </c>
      <c r="R550" s="120" t="b">
        <f t="shared" si="113"/>
        <v>0</v>
      </c>
      <c r="S550" s="142">
        <f t="shared" si="114"/>
        <v>0</v>
      </c>
      <c r="T550" s="120">
        <f t="shared" si="115"/>
        <v>0</v>
      </c>
      <c r="U550" s="120">
        <f t="shared" si="112"/>
        <v>0</v>
      </c>
      <c r="W550" s="125">
        <f t="shared" si="104"/>
        <v>0</v>
      </c>
    </row>
    <row r="551" spans="2:23" x14ac:dyDescent="0.25">
      <c r="B551" s="47"/>
      <c r="C551" s="51">
        <v>543</v>
      </c>
      <c r="D551" s="51">
        <v>30</v>
      </c>
      <c r="E551" s="51"/>
      <c r="F551" s="53">
        <v>2.5</v>
      </c>
      <c r="G551" s="44">
        <f t="shared" si="107"/>
        <v>4.2</v>
      </c>
      <c r="K551" s="40">
        <v>41883</v>
      </c>
      <c r="L551" s="54" t="str">
        <f t="shared" si="108"/>
        <v>.</v>
      </c>
      <c r="M551" s="58">
        <f t="shared" si="109"/>
        <v>0</v>
      </c>
      <c r="N551" s="124">
        <f t="shared" si="116"/>
        <v>0</v>
      </c>
      <c r="O551" s="120">
        <f t="shared" si="117"/>
        <v>0</v>
      </c>
      <c r="P551" s="42"/>
      <c r="Q551" s="141">
        <f t="shared" si="111"/>
        <v>0</v>
      </c>
      <c r="R551" s="120" t="b">
        <f t="shared" si="113"/>
        <v>0</v>
      </c>
      <c r="S551" s="142">
        <f t="shared" si="114"/>
        <v>0</v>
      </c>
      <c r="T551" s="120">
        <f t="shared" si="115"/>
        <v>0</v>
      </c>
      <c r="U551" s="120">
        <f t="shared" si="112"/>
        <v>0</v>
      </c>
      <c r="W551" s="125">
        <f t="shared" si="104"/>
        <v>0</v>
      </c>
    </row>
    <row r="552" spans="2:23" x14ac:dyDescent="0.25">
      <c r="B552" s="47"/>
      <c r="C552" s="47">
        <v>544</v>
      </c>
      <c r="D552" s="51">
        <v>31</v>
      </c>
      <c r="E552" s="51"/>
      <c r="F552" s="53">
        <v>2.5</v>
      </c>
      <c r="G552" s="44">
        <f t="shared" si="107"/>
        <v>4.2</v>
      </c>
      <c r="K552" s="40">
        <v>41913</v>
      </c>
      <c r="L552" s="54" t="str">
        <f t="shared" si="108"/>
        <v>.</v>
      </c>
      <c r="M552" s="58">
        <f t="shared" si="109"/>
        <v>0</v>
      </c>
      <c r="N552" s="124">
        <f t="shared" si="116"/>
        <v>0</v>
      </c>
      <c r="O552" s="120">
        <f t="shared" si="117"/>
        <v>0</v>
      </c>
      <c r="P552" s="42"/>
      <c r="Q552" s="141">
        <f t="shared" si="111"/>
        <v>0</v>
      </c>
      <c r="R552" s="120" t="b">
        <f t="shared" si="113"/>
        <v>0</v>
      </c>
      <c r="S552" s="142">
        <f t="shared" si="114"/>
        <v>0</v>
      </c>
      <c r="T552" s="120">
        <f t="shared" si="115"/>
        <v>0</v>
      </c>
      <c r="U552" s="120">
        <f t="shared" si="112"/>
        <v>0</v>
      </c>
      <c r="W552" s="125">
        <f t="shared" si="104"/>
        <v>0</v>
      </c>
    </row>
    <row r="553" spans="2:23" x14ac:dyDescent="0.25">
      <c r="B553" s="47"/>
      <c r="C553" s="51">
        <v>545</v>
      </c>
      <c r="D553" s="51">
        <v>30</v>
      </c>
      <c r="E553" s="51"/>
      <c r="F553" s="53">
        <v>2.5</v>
      </c>
      <c r="G553" s="44">
        <f t="shared" si="107"/>
        <v>4.2</v>
      </c>
      <c r="K553" s="40">
        <v>41944</v>
      </c>
      <c r="L553" s="54" t="str">
        <f t="shared" si="108"/>
        <v>.</v>
      </c>
      <c r="M553" s="58">
        <f t="shared" si="109"/>
        <v>0</v>
      </c>
      <c r="N553" s="124">
        <f t="shared" si="116"/>
        <v>0</v>
      </c>
      <c r="O553" s="120">
        <f t="shared" si="117"/>
        <v>0</v>
      </c>
      <c r="P553" s="42"/>
      <c r="Q553" s="141">
        <f t="shared" si="111"/>
        <v>0</v>
      </c>
      <c r="R553" s="120" t="b">
        <f t="shared" si="113"/>
        <v>0</v>
      </c>
      <c r="S553" s="142">
        <f t="shared" si="114"/>
        <v>0</v>
      </c>
      <c r="T553" s="120">
        <f t="shared" si="115"/>
        <v>0</v>
      </c>
      <c r="U553" s="120">
        <f t="shared" si="112"/>
        <v>0</v>
      </c>
      <c r="W553" s="125">
        <f t="shared" si="104"/>
        <v>0</v>
      </c>
    </row>
    <row r="554" spans="2:23" x14ac:dyDescent="0.25">
      <c r="B554" s="47"/>
      <c r="C554" s="51">
        <v>546</v>
      </c>
      <c r="D554" s="51">
        <v>31</v>
      </c>
      <c r="E554" s="51"/>
      <c r="F554" s="53">
        <v>2.5</v>
      </c>
      <c r="G554" s="44">
        <f t="shared" si="107"/>
        <v>4.2</v>
      </c>
      <c r="I554" s="96">
        <f>SUM(G543:G554)/12</f>
        <v>4.2000000000000011</v>
      </c>
      <c r="K554" s="40">
        <v>41974</v>
      </c>
      <c r="L554" s="54" t="str">
        <f t="shared" si="108"/>
        <v>.</v>
      </c>
      <c r="M554" s="58">
        <f t="shared" si="109"/>
        <v>0</v>
      </c>
      <c r="N554" s="124">
        <f t="shared" si="116"/>
        <v>0</v>
      </c>
      <c r="O554" s="120">
        <f t="shared" si="117"/>
        <v>0</v>
      </c>
      <c r="P554" s="42"/>
      <c r="Q554" s="141">
        <f t="shared" si="111"/>
        <v>0</v>
      </c>
      <c r="R554" s="120" t="b">
        <f t="shared" si="113"/>
        <v>0</v>
      </c>
      <c r="S554" s="142">
        <f t="shared" si="114"/>
        <v>0</v>
      </c>
      <c r="T554" s="120">
        <f t="shared" si="115"/>
        <v>0</v>
      </c>
      <c r="U554" s="120">
        <f t="shared" si="112"/>
        <v>0</v>
      </c>
      <c r="W554" s="125">
        <f t="shared" si="104"/>
        <v>0</v>
      </c>
    </row>
    <row r="555" spans="2:23" x14ac:dyDescent="0.25">
      <c r="B555" s="47"/>
      <c r="C555" s="47">
        <v>547</v>
      </c>
      <c r="D555" s="51">
        <v>31</v>
      </c>
      <c r="E555" s="51"/>
      <c r="F555" s="53">
        <v>2.5</v>
      </c>
      <c r="G555" s="44">
        <f t="shared" si="107"/>
        <v>4.2</v>
      </c>
      <c r="H555" s="39">
        <f>H543+1</f>
        <v>2015</v>
      </c>
      <c r="K555" s="40">
        <v>42005</v>
      </c>
      <c r="L555" s="54" t="str">
        <f t="shared" si="108"/>
        <v>.</v>
      </c>
      <c r="M555" s="58">
        <f t="shared" si="109"/>
        <v>0</v>
      </c>
      <c r="N555" s="124">
        <f t="shared" si="116"/>
        <v>0</v>
      </c>
      <c r="O555" s="120">
        <f t="shared" si="117"/>
        <v>0</v>
      </c>
      <c r="P555" s="42"/>
      <c r="Q555" s="141">
        <f t="shared" si="111"/>
        <v>0</v>
      </c>
      <c r="R555" s="120" t="b">
        <f t="shared" si="113"/>
        <v>0</v>
      </c>
      <c r="S555" s="142">
        <f t="shared" si="114"/>
        <v>0</v>
      </c>
      <c r="T555" s="120">
        <f t="shared" si="115"/>
        <v>0</v>
      </c>
      <c r="U555" s="120">
        <f t="shared" si="112"/>
        <v>0</v>
      </c>
      <c r="W555" s="125">
        <f t="shared" si="104"/>
        <v>0</v>
      </c>
    </row>
    <row r="556" spans="2:23" x14ac:dyDescent="0.25">
      <c r="B556" s="47"/>
      <c r="C556" s="51">
        <v>548</v>
      </c>
      <c r="D556" s="51">
        <v>28.25</v>
      </c>
      <c r="E556" s="51"/>
      <c r="F556" s="53">
        <v>2.2799999999999998</v>
      </c>
      <c r="G556" s="44">
        <f t="shared" si="107"/>
        <v>3.9799999999999995</v>
      </c>
      <c r="K556" s="40">
        <v>42036</v>
      </c>
      <c r="L556" s="54" t="str">
        <f t="shared" si="108"/>
        <v>.</v>
      </c>
      <c r="M556" s="58">
        <f t="shared" si="109"/>
        <v>0</v>
      </c>
      <c r="N556" s="124">
        <f t="shared" si="116"/>
        <v>0</v>
      </c>
      <c r="O556" s="120">
        <f t="shared" si="117"/>
        <v>0</v>
      </c>
      <c r="P556" s="42"/>
      <c r="Q556" s="141">
        <f t="shared" si="111"/>
        <v>0</v>
      </c>
      <c r="R556" s="120" t="b">
        <f t="shared" si="113"/>
        <v>0</v>
      </c>
      <c r="S556" s="142">
        <f t="shared" si="114"/>
        <v>0</v>
      </c>
      <c r="T556" s="120">
        <f t="shared" si="115"/>
        <v>0</v>
      </c>
      <c r="U556" s="120">
        <f t="shared" si="112"/>
        <v>0</v>
      </c>
      <c r="W556" s="125">
        <f t="shared" si="104"/>
        <v>0</v>
      </c>
    </row>
    <row r="557" spans="2:23" x14ac:dyDescent="0.25">
      <c r="B557" s="47"/>
      <c r="C557" s="51">
        <v>549</v>
      </c>
      <c r="D557" s="51">
        <v>31</v>
      </c>
      <c r="E557" s="51"/>
      <c r="F557" s="53">
        <v>2.25</v>
      </c>
      <c r="G557" s="44">
        <f t="shared" si="107"/>
        <v>3.95</v>
      </c>
      <c r="K557" s="40">
        <v>42064</v>
      </c>
      <c r="L557" s="54" t="str">
        <f t="shared" si="108"/>
        <v>.</v>
      </c>
      <c r="M557" s="58">
        <f t="shared" si="109"/>
        <v>0</v>
      </c>
      <c r="N557" s="124">
        <f t="shared" si="116"/>
        <v>0</v>
      </c>
      <c r="O557" s="120">
        <f t="shared" si="117"/>
        <v>0</v>
      </c>
      <c r="P557" s="42"/>
      <c r="Q557" s="141">
        <f t="shared" si="111"/>
        <v>0</v>
      </c>
      <c r="R557" s="120" t="b">
        <f t="shared" si="113"/>
        <v>0</v>
      </c>
      <c r="S557" s="142">
        <f t="shared" si="114"/>
        <v>0</v>
      </c>
      <c r="T557" s="120">
        <f t="shared" si="115"/>
        <v>0</v>
      </c>
      <c r="U557" s="120">
        <f t="shared" si="112"/>
        <v>0</v>
      </c>
      <c r="W557" s="125">
        <f t="shared" si="104"/>
        <v>0</v>
      </c>
    </row>
    <row r="558" spans="2:23" x14ac:dyDescent="0.25">
      <c r="B558" s="47"/>
      <c r="C558" s="47">
        <v>550</v>
      </c>
      <c r="D558" s="51">
        <v>30</v>
      </c>
      <c r="E558" s="51"/>
      <c r="F558" s="53">
        <v>2.25</v>
      </c>
      <c r="G558" s="44">
        <f t="shared" si="107"/>
        <v>3.95</v>
      </c>
      <c r="K558" s="40">
        <v>42095</v>
      </c>
      <c r="L558" s="54" t="str">
        <f t="shared" si="108"/>
        <v>.</v>
      </c>
      <c r="M558" s="58">
        <f t="shared" si="109"/>
        <v>0</v>
      </c>
      <c r="N558" s="124">
        <f t="shared" si="116"/>
        <v>0</v>
      </c>
      <c r="O558" s="120">
        <f t="shared" si="117"/>
        <v>0</v>
      </c>
      <c r="P558" s="42"/>
      <c r="Q558" s="141">
        <f t="shared" si="111"/>
        <v>0</v>
      </c>
      <c r="R558" s="120" t="b">
        <f t="shared" si="113"/>
        <v>0</v>
      </c>
      <c r="S558" s="142">
        <f t="shared" si="114"/>
        <v>0</v>
      </c>
      <c r="T558" s="120">
        <f t="shared" si="115"/>
        <v>0</v>
      </c>
      <c r="U558" s="120">
        <f t="shared" si="112"/>
        <v>0</v>
      </c>
      <c r="W558" s="125">
        <f t="shared" si="104"/>
        <v>0</v>
      </c>
    </row>
    <row r="559" spans="2:23" x14ac:dyDescent="0.25">
      <c r="B559" s="47"/>
      <c r="C559" s="51">
        <v>551</v>
      </c>
      <c r="D559" s="51">
        <v>31</v>
      </c>
      <c r="E559" s="51"/>
      <c r="F559" s="53">
        <v>2.04</v>
      </c>
      <c r="G559" s="44">
        <f t="shared" si="107"/>
        <v>3.74</v>
      </c>
      <c r="K559" s="40">
        <v>42125</v>
      </c>
      <c r="L559" s="54" t="str">
        <f t="shared" si="108"/>
        <v>.</v>
      </c>
      <c r="M559" s="58">
        <f t="shared" si="109"/>
        <v>0</v>
      </c>
      <c r="N559" s="124">
        <f t="shared" si="116"/>
        <v>0</v>
      </c>
      <c r="O559" s="120">
        <f t="shared" si="117"/>
        <v>0</v>
      </c>
      <c r="P559" s="42"/>
      <c r="Q559" s="141">
        <f t="shared" si="111"/>
        <v>0</v>
      </c>
      <c r="R559" s="120" t="b">
        <f t="shared" si="113"/>
        <v>0</v>
      </c>
      <c r="S559" s="142">
        <f t="shared" si="114"/>
        <v>0</v>
      </c>
      <c r="T559" s="120">
        <f t="shared" si="115"/>
        <v>0</v>
      </c>
      <c r="U559" s="120">
        <f t="shared" si="112"/>
        <v>0</v>
      </c>
      <c r="W559" s="125">
        <f t="shared" si="104"/>
        <v>0</v>
      </c>
    </row>
    <row r="560" spans="2:23" x14ac:dyDescent="0.25">
      <c r="B560" s="47"/>
      <c r="C560" s="51">
        <v>552</v>
      </c>
      <c r="D560" s="51">
        <v>30</v>
      </c>
      <c r="E560" s="51"/>
      <c r="F560" s="53">
        <v>2</v>
      </c>
      <c r="G560" s="44">
        <f t="shared" si="107"/>
        <v>3.7</v>
      </c>
      <c r="K560" s="40">
        <v>42156</v>
      </c>
      <c r="L560" s="54" t="str">
        <f t="shared" si="108"/>
        <v>.</v>
      </c>
      <c r="M560" s="58">
        <f t="shared" si="109"/>
        <v>0</v>
      </c>
      <c r="N560" s="124">
        <f t="shared" si="116"/>
        <v>0</v>
      </c>
      <c r="O560" s="120">
        <f t="shared" si="117"/>
        <v>0</v>
      </c>
      <c r="P560" s="115">
        <f>SUM(O549:O560)</f>
        <v>0</v>
      </c>
      <c r="Q560" s="141">
        <f t="shared" si="111"/>
        <v>0</v>
      </c>
      <c r="R560" s="120" t="b">
        <f t="shared" si="113"/>
        <v>0</v>
      </c>
      <c r="S560" s="142">
        <f t="shared" si="114"/>
        <v>0</v>
      </c>
      <c r="T560" s="120">
        <f t="shared" si="115"/>
        <v>0</v>
      </c>
      <c r="U560" s="120">
        <f t="shared" si="112"/>
        <v>0</v>
      </c>
      <c r="W560" s="125">
        <f t="shared" si="104"/>
        <v>0</v>
      </c>
    </row>
    <row r="561" spans="2:23" x14ac:dyDescent="0.25">
      <c r="B561" s="47">
        <f>B549+1</f>
        <v>47</v>
      </c>
      <c r="C561" s="47">
        <v>553</v>
      </c>
      <c r="D561" s="51">
        <v>31</v>
      </c>
      <c r="E561" s="51"/>
      <c r="F561" s="53">
        <v>2</v>
      </c>
      <c r="G561" s="44">
        <f t="shared" si="107"/>
        <v>3.7</v>
      </c>
      <c r="K561" s="40">
        <v>42186</v>
      </c>
      <c r="L561" s="54" t="str">
        <f t="shared" si="108"/>
        <v>.</v>
      </c>
      <c r="M561" s="58">
        <f t="shared" si="109"/>
        <v>0</v>
      </c>
      <c r="N561" s="124">
        <f t="shared" si="116"/>
        <v>0</v>
      </c>
      <c r="O561" s="120">
        <f t="shared" si="117"/>
        <v>0</v>
      </c>
      <c r="P561" s="42"/>
      <c r="Q561" s="141">
        <f t="shared" si="111"/>
        <v>0</v>
      </c>
      <c r="R561" s="120" t="b">
        <f t="shared" si="113"/>
        <v>0</v>
      </c>
      <c r="S561" s="142">
        <f t="shared" si="114"/>
        <v>0</v>
      </c>
      <c r="T561" s="120">
        <f t="shared" si="115"/>
        <v>0</v>
      </c>
      <c r="U561" s="120">
        <f t="shared" si="112"/>
        <v>0</v>
      </c>
      <c r="W561" s="125">
        <f t="shared" si="104"/>
        <v>0</v>
      </c>
    </row>
    <row r="562" spans="2:23" x14ac:dyDescent="0.25">
      <c r="B562" s="47"/>
      <c r="C562" s="51">
        <v>554</v>
      </c>
      <c r="D562" s="51">
        <v>31</v>
      </c>
      <c r="E562" s="51"/>
      <c r="F562" s="53">
        <v>2</v>
      </c>
      <c r="G562" s="44">
        <f t="shared" si="107"/>
        <v>3.7</v>
      </c>
      <c r="K562" s="40">
        <v>42217</v>
      </c>
      <c r="L562" s="54" t="str">
        <f t="shared" si="108"/>
        <v>.</v>
      </c>
      <c r="M562" s="58">
        <f t="shared" si="109"/>
        <v>0</v>
      </c>
      <c r="N562" s="124">
        <f t="shared" si="116"/>
        <v>0</v>
      </c>
      <c r="O562" s="120">
        <f t="shared" si="117"/>
        <v>0</v>
      </c>
      <c r="P562" s="42"/>
      <c r="Q562" s="141">
        <f t="shared" si="111"/>
        <v>0</v>
      </c>
      <c r="R562" s="120" t="b">
        <f t="shared" si="113"/>
        <v>0</v>
      </c>
      <c r="S562" s="142">
        <f t="shared" si="114"/>
        <v>0</v>
      </c>
      <c r="T562" s="120">
        <f t="shared" si="115"/>
        <v>0</v>
      </c>
      <c r="U562" s="120">
        <f t="shared" si="112"/>
        <v>0</v>
      </c>
      <c r="W562" s="125">
        <f t="shared" si="104"/>
        <v>0</v>
      </c>
    </row>
    <row r="563" spans="2:23" x14ac:dyDescent="0.25">
      <c r="B563" s="47"/>
      <c r="C563" s="51">
        <v>555</v>
      </c>
      <c r="D563" s="51">
        <v>30</v>
      </c>
      <c r="E563" s="51"/>
      <c r="F563" s="53">
        <v>2</v>
      </c>
      <c r="G563" s="44">
        <f t="shared" si="107"/>
        <v>3.7</v>
      </c>
      <c r="K563" s="40">
        <v>42248</v>
      </c>
      <c r="L563" s="54" t="str">
        <f t="shared" si="108"/>
        <v>.</v>
      </c>
      <c r="M563" s="58">
        <f t="shared" si="109"/>
        <v>0</v>
      </c>
      <c r="N563" s="124">
        <f t="shared" si="116"/>
        <v>0</v>
      </c>
      <c r="O563" s="120">
        <f t="shared" si="117"/>
        <v>0</v>
      </c>
      <c r="P563" s="42"/>
      <c r="Q563" s="141">
        <f t="shared" si="111"/>
        <v>0</v>
      </c>
      <c r="R563" s="120" t="b">
        <f t="shared" si="113"/>
        <v>0</v>
      </c>
      <c r="S563" s="142">
        <f t="shared" si="114"/>
        <v>0</v>
      </c>
      <c r="T563" s="120">
        <f t="shared" si="115"/>
        <v>0</v>
      </c>
      <c r="U563" s="120">
        <f t="shared" si="112"/>
        <v>0</v>
      </c>
      <c r="W563" s="125">
        <f t="shared" si="104"/>
        <v>0</v>
      </c>
    </row>
    <row r="564" spans="2:23" x14ac:dyDescent="0.25">
      <c r="B564" s="47"/>
      <c r="C564" s="47">
        <v>556</v>
      </c>
      <c r="D564" s="51">
        <v>31</v>
      </c>
      <c r="E564" s="51"/>
      <c r="F564" s="53">
        <v>2</v>
      </c>
      <c r="G564" s="44">
        <f t="shared" si="107"/>
        <v>3.7</v>
      </c>
      <c r="K564" s="40">
        <v>42278</v>
      </c>
      <c r="L564" s="54" t="str">
        <f t="shared" si="108"/>
        <v>.</v>
      </c>
      <c r="M564" s="58">
        <f t="shared" si="109"/>
        <v>0</v>
      </c>
      <c r="N564" s="124">
        <f t="shared" si="116"/>
        <v>0</v>
      </c>
      <c r="O564" s="120">
        <f t="shared" si="117"/>
        <v>0</v>
      </c>
      <c r="P564" s="42"/>
      <c r="Q564" s="141">
        <f t="shared" si="111"/>
        <v>0</v>
      </c>
      <c r="R564" s="120" t="b">
        <f t="shared" si="113"/>
        <v>0</v>
      </c>
      <c r="S564" s="142">
        <f t="shared" si="114"/>
        <v>0</v>
      </c>
      <c r="T564" s="120">
        <f t="shared" si="115"/>
        <v>0</v>
      </c>
      <c r="U564" s="120">
        <f t="shared" si="112"/>
        <v>0</v>
      </c>
      <c r="W564" s="125">
        <f t="shared" si="104"/>
        <v>0</v>
      </c>
    </row>
    <row r="565" spans="2:23" x14ac:dyDescent="0.25">
      <c r="B565" s="47"/>
      <c r="C565" s="51">
        <v>557</v>
      </c>
      <c r="D565" s="51">
        <v>30</v>
      </c>
      <c r="E565" s="51"/>
      <c r="F565" s="53">
        <v>2</v>
      </c>
      <c r="G565" s="44">
        <f t="shared" si="107"/>
        <v>3.7</v>
      </c>
      <c r="K565" s="40">
        <v>42309</v>
      </c>
      <c r="L565" s="54" t="str">
        <f t="shared" si="108"/>
        <v>.</v>
      </c>
      <c r="M565" s="58">
        <f t="shared" si="109"/>
        <v>0</v>
      </c>
      <c r="N565" s="124">
        <f t="shared" si="116"/>
        <v>0</v>
      </c>
      <c r="O565" s="120">
        <f t="shared" si="117"/>
        <v>0</v>
      </c>
      <c r="P565" s="42"/>
      <c r="Q565" s="141">
        <f t="shared" si="111"/>
        <v>0</v>
      </c>
      <c r="R565" s="120" t="b">
        <f t="shared" si="113"/>
        <v>0</v>
      </c>
      <c r="S565" s="142">
        <f t="shared" si="114"/>
        <v>0</v>
      </c>
      <c r="T565" s="120">
        <f t="shared" si="115"/>
        <v>0</v>
      </c>
      <c r="U565" s="120">
        <f t="shared" si="112"/>
        <v>0</v>
      </c>
      <c r="W565" s="125">
        <f t="shared" si="104"/>
        <v>0</v>
      </c>
    </row>
    <row r="566" spans="2:23" x14ac:dyDescent="0.25">
      <c r="B566" s="47"/>
      <c r="C566" s="51">
        <v>558</v>
      </c>
      <c r="D566" s="51">
        <v>31</v>
      </c>
      <c r="E566" s="51"/>
      <c r="F566" s="53">
        <v>2</v>
      </c>
      <c r="G566" s="44">
        <f t="shared" si="107"/>
        <v>3.7</v>
      </c>
      <c r="I566" s="96">
        <f>SUM(G555:G566)/12</f>
        <v>3.8100000000000005</v>
      </c>
      <c r="K566" s="40">
        <v>42339</v>
      </c>
      <c r="L566" s="54" t="str">
        <f t="shared" si="108"/>
        <v>.</v>
      </c>
      <c r="M566" s="58">
        <f t="shared" si="109"/>
        <v>0</v>
      </c>
      <c r="N566" s="124">
        <f t="shared" si="116"/>
        <v>0</v>
      </c>
      <c r="O566" s="120">
        <f t="shared" si="117"/>
        <v>0</v>
      </c>
      <c r="P566" s="42"/>
      <c r="Q566" s="141">
        <f t="shared" si="111"/>
        <v>0</v>
      </c>
      <c r="R566" s="120" t="b">
        <f t="shared" si="113"/>
        <v>0</v>
      </c>
      <c r="S566" s="142">
        <f t="shared" si="114"/>
        <v>0</v>
      </c>
      <c r="T566" s="120">
        <f t="shared" si="115"/>
        <v>0</v>
      </c>
      <c r="U566" s="120">
        <f t="shared" si="112"/>
        <v>0</v>
      </c>
      <c r="W566" s="125">
        <f t="shared" si="104"/>
        <v>0</v>
      </c>
    </row>
    <row r="567" spans="2:23" x14ac:dyDescent="0.25">
      <c r="B567" s="47"/>
      <c r="C567" s="47">
        <v>559</v>
      </c>
      <c r="D567" s="51">
        <v>31</v>
      </c>
      <c r="E567" s="51"/>
      <c r="F567" s="53">
        <v>2</v>
      </c>
      <c r="G567" s="44">
        <f t="shared" si="107"/>
        <v>3.7</v>
      </c>
      <c r="H567" s="39">
        <f>H555+1</f>
        <v>2016</v>
      </c>
      <c r="K567" s="40">
        <v>42370</v>
      </c>
      <c r="L567" s="54" t="str">
        <f t="shared" si="108"/>
        <v>.</v>
      </c>
      <c r="M567" s="58">
        <f t="shared" si="109"/>
        <v>0</v>
      </c>
      <c r="N567" s="124">
        <f t="shared" si="116"/>
        <v>0</v>
      </c>
      <c r="O567" s="120">
        <f t="shared" si="117"/>
        <v>0</v>
      </c>
      <c r="P567" s="42"/>
      <c r="Q567" s="141">
        <f t="shared" si="111"/>
        <v>0</v>
      </c>
      <c r="R567" s="120" t="b">
        <f t="shared" si="113"/>
        <v>0</v>
      </c>
      <c r="S567" s="142">
        <f t="shared" si="114"/>
        <v>0</v>
      </c>
      <c r="T567" s="120">
        <f t="shared" si="115"/>
        <v>0</v>
      </c>
      <c r="U567" s="120">
        <f t="shared" si="112"/>
        <v>0</v>
      </c>
      <c r="W567" s="125">
        <f t="shared" si="104"/>
        <v>0</v>
      </c>
    </row>
    <row r="568" spans="2:23" x14ac:dyDescent="0.25">
      <c r="B568" s="47"/>
      <c r="C568" s="51">
        <v>560</v>
      </c>
      <c r="D568" s="51">
        <v>28.25</v>
      </c>
      <c r="E568" s="51"/>
      <c r="F568" s="53">
        <v>2</v>
      </c>
      <c r="G568" s="44">
        <f t="shared" si="107"/>
        <v>3.7</v>
      </c>
      <c r="K568" s="40">
        <v>42401</v>
      </c>
      <c r="L568" s="54" t="str">
        <f t="shared" si="108"/>
        <v>.</v>
      </c>
      <c r="M568" s="58">
        <f t="shared" si="109"/>
        <v>0</v>
      </c>
      <c r="N568" s="124">
        <f t="shared" si="116"/>
        <v>0</v>
      </c>
      <c r="O568" s="120">
        <f t="shared" si="117"/>
        <v>0</v>
      </c>
      <c r="P568" s="42"/>
      <c r="Q568" s="141">
        <f t="shared" si="111"/>
        <v>0</v>
      </c>
      <c r="R568" s="120" t="b">
        <f t="shared" si="113"/>
        <v>0</v>
      </c>
      <c r="S568" s="142">
        <f t="shared" si="114"/>
        <v>0</v>
      </c>
      <c r="T568" s="120">
        <f t="shared" si="115"/>
        <v>0</v>
      </c>
      <c r="U568" s="120">
        <f t="shared" si="112"/>
        <v>0</v>
      </c>
      <c r="W568" s="125">
        <f t="shared" si="104"/>
        <v>0</v>
      </c>
    </row>
    <row r="569" spans="2:23" x14ac:dyDescent="0.25">
      <c r="B569" s="47"/>
      <c r="C569" s="51">
        <v>561</v>
      </c>
      <c r="D569" s="51">
        <v>31</v>
      </c>
      <c r="E569" s="51"/>
      <c r="F569" s="53">
        <v>2</v>
      </c>
      <c r="G569" s="44">
        <f t="shared" si="107"/>
        <v>3.7</v>
      </c>
      <c r="K569" s="40">
        <v>42430</v>
      </c>
      <c r="L569" s="54" t="str">
        <f t="shared" si="108"/>
        <v>.</v>
      </c>
      <c r="M569" s="58">
        <f t="shared" si="109"/>
        <v>0</v>
      </c>
      <c r="N569" s="124">
        <f t="shared" si="116"/>
        <v>0</v>
      </c>
      <c r="O569" s="120">
        <f t="shared" si="117"/>
        <v>0</v>
      </c>
      <c r="P569" s="42"/>
      <c r="Q569" s="141">
        <f t="shared" si="111"/>
        <v>0</v>
      </c>
      <c r="R569" s="120" t="b">
        <f t="shared" si="113"/>
        <v>0</v>
      </c>
      <c r="S569" s="142">
        <f t="shared" si="114"/>
        <v>0</v>
      </c>
      <c r="T569" s="120">
        <f t="shared" si="115"/>
        <v>0</v>
      </c>
      <c r="U569" s="120">
        <f t="shared" si="112"/>
        <v>0</v>
      </c>
      <c r="W569" s="125">
        <f t="shared" si="104"/>
        <v>0</v>
      </c>
    </row>
    <row r="570" spans="2:23" x14ac:dyDescent="0.25">
      <c r="B570" s="47"/>
      <c r="C570" s="47">
        <v>562</v>
      </c>
      <c r="D570" s="51">
        <v>30</v>
      </c>
      <c r="E570" s="51"/>
      <c r="F570" s="53">
        <v>2</v>
      </c>
      <c r="G570" s="44">
        <f t="shared" si="107"/>
        <v>3.7</v>
      </c>
      <c r="K570" s="40">
        <v>42461</v>
      </c>
      <c r="L570" s="54" t="str">
        <f t="shared" si="108"/>
        <v>.</v>
      </c>
      <c r="M570" s="58">
        <f t="shared" si="109"/>
        <v>0</v>
      </c>
      <c r="N570" s="124">
        <f t="shared" si="116"/>
        <v>0</v>
      </c>
      <c r="O570" s="120">
        <f t="shared" si="117"/>
        <v>0</v>
      </c>
      <c r="P570" s="42"/>
      <c r="Q570" s="141">
        <f t="shared" si="111"/>
        <v>0</v>
      </c>
      <c r="R570" s="120" t="b">
        <f t="shared" si="113"/>
        <v>0</v>
      </c>
      <c r="S570" s="142">
        <f t="shared" si="114"/>
        <v>0</v>
      </c>
      <c r="T570" s="120">
        <f t="shared" si="115"/>
        <v>0</v>
      </c>
      <c r="U570" s="120">
        <f t="shared" si="112"/>
        <v>0</v>
      </c>
      <c r="W570" s="125">
        <f t="shared" si="104"/>
        <v>0</v>
      </c>
    </row>
    <row r="571" spans="2:23" x14ac:dyDescent="0.25">
      <c r="B571" s="47"/>
      <c r="C571" s="51">
        <v>563</v>
      </c>
      <c r="D571" s="51">
        <v>31</v>
      </c>
      <c r="E571" s="51"/>
      <c r="F571" s="53">
        <v>1.77</v>
      </c>
      <c r="G571" s="44">
        <f t="shared" si="107"/>
        <v>3.4699999999999998</v>
      </c>
      <c r="K571" s="40">
        <v>42491</v>
      </c>
      <c r="L571" s="54" t="str">
        <f t="shared" si="108"/>
        <v>.</v>
      </c>
      <c r="M571" s="58">
        <f t="shared" si="109"/>
        <v>0</v>
      </c>
      <c r="N571" s="124">
        <f t="shared" si="116"/>
        <v>0</v>
      </c>
      <c r="O571" s="120">
        <f t="shared" si="117"/>
        <v>0</v>
      </c>
      <c r="P571" s="42"/>
      <c r="Q571" s="141">
        <f t="shared" si="111"/>
        <v>0</v>
      </c>
      <c r="R571" s="120" t="b">
        <f t="shared" si="113"/>
        <v>0</v>
      </c>
      <c r="S571" s="142">
        <f t="shared" si="114"/>
        <v>0</v>
      </c>
      <c r="T571" s="120">
        <f t="shared" si="115"/>
        <v>0</v>
      </c>
      <c r="U571" s="120">
        <f t="shared" si="112"/>
        <v>0</v>
      </c>
      <c r="W571" s="125">
        <f t="shared" si="104"/>
        <v>0</v>
      </c>
    </row>
    <row r="572" spans="2:23" x14ac:dyDescent="0.25">
      <c r="B572" s="47"/>
      <c r="C572" s="51">
        <v>564</v>
      </c>
      <c r="D572" s="51">
        <v>30</v>
      </c>
      <c r="E572" s="51"/>
      <c r="F572" s="53">
        <v>1.75</v>
      </c>
      <c r="G572" s="44">
        <f t="shared" si="107"/>
        <v>3.45</v>
      </c>
      <c r="K572" s="40">
        <v>42522</v>
      </c>
      <c r="L572" s="54" t="str">
        <f t="shared" si="108"/>
        <v>.</v>
      </c>
      <c r="M572" s="58">
        <f t="shared" si="109"/>
        <v>0</v>
      </c>
      <c r="N572" s="124">
        <f t="shared" si="116"/>
        <v>0</v>
      </c>
      <c r="O572" s="120">
        <f t="shared" si="117"/>
        <v>0</v>
      </c>
      <c r="P572" s="115">
        <f>SUM(O561:O572)</f>
        <v>0</v>
      </c>
      <c r="Q572" s="141">
        <f t="shared" si="111"/>
        <v>0</v>
      </c>
      <c r="R572" s="120" t="b">
        <f t="shared" si="113"/>
        <v>0</v>
      </c>
      <c r="S572" s="142">
        <f t="shared" si="114"/>
        <v>0</v>
      </c>
      <c r="T572" s="120">
        <f t="shared" si="115"/>
        <v>0</v>
      </c>
      <c r="U572" s="120">
        <f t="shared" si="112"/>
        <v>0</v>
      </c>
      <c r="W572" s="125">
        <f t="shared" si="104"/>
        <v>0</v>
      </c>
    </row>
    <row r="573" spans="2:23" x14ac:dyDescent="0.25">
      <c r="B573" s="47">
        <f>B561+1</f>
        <v>48</v>
      </c>
      <c r="C573" s="47">
        <v>565</v>
      </c>
      <c r="D573" s="51">
        <v>31</v>
      </c>
      <c r="E573" s="51"/>
      <c r="F573" s="53">
        <v>1.75</v>
      </c>
      <c r="G573" s="44">
        <f t="shared" si="107"/>
        <v>3.45</v>
      </c>
      <c r="K573" s="40">
        <v>42552</v>
      </c>
      <c r="L573" s="54" t="str">
        <f t="shared" si="108"/>
        <v>.</v>
      </c>
      <c r="M573" s="58">
        <f t="shared" si="109"/>
        <v>0</v>
      </c>
      <c r="N573" s="124">
        <f t="shared" si="116"/>
        <v>0</v>
      </c>
      <c r="O573" s="120">
        <f t="shared" si="117"/>
        <v>0</v>
      </c>
      <c r="P573" s="42"/>
      <c r="Q573" s="141">
        <f t="shared" si="111"/>
        <v>0</v>
      </c>
      <c r="R573" s="120" t="b">
        <f t="shared" si="113"/>
        <v>0</v>
      </c>
      <c r="S573" s="142">
        <f t="shared" si="114"/>
        <v>0</v>
      </c>
      <c r="T573" s="120">
        <f t="shared" si="115"/>
        <v>0</v>
      </c>
      <c r="U573" s="120">
        <f t="shared" si="112"/>
        <v>0</v>
      </c>
      <c r="W573" s="125">
        <f t="shared" si="104"/>
        <v>0</v>
      </c>
    </row>
    <row r="574" spans="2:23" x14ac:dyDescent="0.25">
      <c r="B574" s="47"/>
      <c r="C574" s="51">
        <v>566</v>
      </c>
      <c r="D574" s="51">
        <v>31</v>
      </c>
      <c r="E574" s="51"/>
      <c r="F574" s="53">
        <v>1.52</v>
      </c>
      <c r="G574" s="44">
        <f t="shared" si="107"/>
        <v>3.2199999999999998</v>
      </c>
      <c r="K574" s="40">
        <v>42583</v>
      </c>
      <c r="L574" s="54" t="str">
        <f t="shared" si="108"/>
        <v>.</v>
      </c>
      <c r="M574" s="58">
        <f t="shared" si="109"/>
        <v>0</v>
      </c>
      <c r="N574" s="124">
        <f t="shared" si="116"/>
        <v>0</v>
      </c>
      <c r="O574" s="120">
        <f t="shared" si="117"/>
        <v>0</v>
      </c>
      <c r="P574" s="42"/>
      <c r="Q574" s="141">
        <f t="shared" si="111"/>
        <v>0</v>
      </c>
      <c r="R574" s="120" t="b">
        <f t="shared" si="113"/>
        <v>0</v>
      </c>
      <c r="S574" s="142">
        <f t="shared" si="114"/>
        <v>0</v>
      </c>
      <c r="T574" s="120">
        <f t="shared" si="115"/>
        <v>0</v>
      </c>
      <c r="U574" s="120">
        <f t="shared" si="112"/>
        <v>0</v>
      </c>
      <c r="W574" s="125">
        <f t="shared" si="104"/>
        <v>0</v>
      </c>
    </row>
    <row r="575" spans="2:23" x14ac:dyDescent="0.25">
      <c r="B575" s="47"/>
      <c r="C575" s="51">
        <v>567</v>
      </c>
      <c r="D575" s="51">
        <v>30</v>
      </c>
      <c r="E575" s="51"/>
      <c r="F575" s="53">
        <v>1.5</v>
      </c>
      <c r="G575" s="44">
        <f t="shared" si="107"/>
        <v>3.2</v>
      </c>
      <c r="K575" s="40">
        <v>42614</v>
      </c>
      <c r="L575" s="54" t="str">
        <f t="shared" si="108"/>
        <v>.</v>
      </c>
      <c r="M575" s="58">
        <f t="shared" si="109"/>
        <v>0</v>
      </c>
      <c r="N575" s="124">
        <f t="shared" si="116"/>
        <v>0</v>
      </c>
      <c r="O575" s="120">
        <f t="shared" si="117"/>
        <v>0</v>
      </c>
      <c r="P575" s="42"/>
      <c r="Q575" s="141">
        <f t="shared" si="111"/>
        <v>0</v>
      </c>
      <c r="R575" s="120" t="b">
        <f t="shared" si="113"/>
        <v>0</v>
      </c>
      <c r="S575" s="142">
        <f t="shared" si="114"/>
        <v>0</v>
      </c>
      <c r="T575" s="120">
        <f t="shared" si="115"/>
        <v>0</v>
      </c>
      <c r="U575" s="120">
        <f t="shared" si="112"/>
        <v>0</v>
      </c>
      <c r="W575" s="125">
        <f t="shared" si="104"/>
        <v>0</v>
      </c>
    </row>
    <row r="576" spans="2:23" x14ac:dyDescent="0.25">
      <c r="B576" s="47"/>
      <c r="C576" s="47">
        <v>568</v>
      </c>
      <c r="D576" s="51">
        <v>31</v>
      </c>
      <c r="E576" s="51"/>
      <c r="F576" s="53">
        <v>1.5</v>
      </c>
      <c r="G576" s="44">
        <f t="shared" si="107"/>
        <v>3.2</v>
      </c>
      <c r="K576" s="40">
        <v>42644</v>
      </c>
      <c r="L576" s="54" t="str">
        <f t="shared" si="108"/>
        <v>.</v>
      </c>
      <c r="M576" s="58">
        <f t="shared" si="109"/>
        <v>0</v>
      </c>
      <c r="N576" s="124">
        <f t="shared" si="116"/>
        <v>0</v>
      </c>
      <c r="O576" s="120">
        <f t="shared" si="117"/>
        <v>0</v>
      </c>
      <c r="P576" s="42"/>
      <c r="Q576" s="141">
        <f t="shared" si="111"/>
        <v>0</v>
      </c>
      <c r="R576" s="120" t="b">
        <f t="shared" si="113"/>
        <v>0</v>
      </c>
      <c r="S576" s="142">
        <f t="shared" si="114"/>
        <v>0</v>
      </c>
      <c r="T576" s="120">
        <f t="shared" si="115"/>
        <v>0</v>
      </c>
      <c r="U576" s="120">
        <f t="shared" si="112"/>
        <v>0</v>
      </c>
      <c r="W576" s="125">
        <f t="shared" si="104"/>
        <v>0</v>
      </c>
    </row>
    <row r="577" spans="2:23" x14ac:dyDescent="0.25">
      <c r="B577" s="47"/>
      <c r="C577" s="51">
        <v>569</v>
      </c>
      <c r="D577" s="51">
        <v>30</v>
      </c>
      <c r="E577" s="51"/>
      <c r="F577" s="53">
        <v>1.5</v>
      </c>
      <c r="G577" s="44">
        <f t="shared" si="107"/>
        <v>3.2</v>
      </c>
      <c r="K577" s="40">
        <v>42675</v>
      </c>
      <c r="L577" s="54" t="str">
        <f t="shared" si="108"/>
        <v>.</v>
      </c>
      <c r="M577" s="58">
        <f t="shared" si="109"/>
        <v>0</v>
      </c>
      <c r="N577" s="124">
        <f t="shared" si="116"/>
        <v>0</v>
      </c>
      <c r="O577" s="120">
        <f t="shared" si="117"/>
        <v>0</v>
      </c>
      <c r="P577" s="42"/>
      <c r="Q577" s="141">
        <f t="shared" si="111"/>
        <v>0</v>
      </c>
      <c r="R577" s="120" t="b">
        <f t="shared" si="113"/>
        <v>0</v>
      </c>
      <c r="S577" s="142">
        <f t="shared" si="114"/>
        <v>0</v>
      </c>
      <c r="T577" s="120">
        <f t="shared" si="115"/>
        <v>0</v>
      </c>
      <c r="U577" s="120">
        <f t="shared" si="112"/>
        <v>0</v>
      </c>
      <c r="W577" s="125">
        <f t="shared" si="104"/>
        <v>0</v>
      </c>
    </row>
    <row r="578" spans="2:23" x14ac:dyDescent="0.25">
      <c r="B578" s="47"/>
      <c r="C578" s="51">
        <v>570</v>
      </c>
      <c r="D578" s="51">
        <v>31</v>
      </c>
      <c r="E578" s="51"/>
      <c r="F578" s="53">
        <v>1.5</v>
      </c>
      <c r="G578" s="44">
        <f t="shared" si="107"/>
        <v>3.2</v>
      </c>
      <c r="I578" s="96">
        <f>SUM(G567:G578)/12</f>
        <v>3.4325000000000006</v>
      </c>
      <c r="K578" s="40">
        <v>42705</v>
      </c>
      <c r="L578" s="54" t="str">
        <f t="shared" si="108"/>
        <v>.</v>
      </c>
      <c r="M578" s="58">
        <f t="shared" si="109"/>
        <v>0</v>
      </c>
      <c r="N578" s="124">
        <f t="shared" si="116"/>
        <v>0</v>
      </c>
      <c r="O578" s="120">
        <f t="shared" si="117"/>
        <v>0</v>
      </c>
      <c r="P578" s="42"/>
      <c r="Q578" s="141">
        <f t="shared" si="111"/>
        <v>0</v>
      </c>
      <c r="R578" s="120" t="b">
        <f t="shared" si="113"/>
        <v>0</v>
      </c>
      <c r="S578" s="142">
        <f t="shared" si="114"/>
        <v>0</v>
      </c>
      <c r="T578" s="120">
        <f t="shared" si="115"/>
        <v>0</v>
      </c>
      <c r="U578" s="120">
        <f t="shared" si="112"/>
        <v>0</v>
      </c>
      <c r="W578" s="125">
        <f t="shared" si="104"/>
        <v>0</v>
      </c>
    </row>
    <row r="579" spans="2:23" x14ac:dyDescent="0.25">
      <c r="B579" s="47"/>
      <c r="C579" s="47">
        <v>571</v>
      </c>
      <c r="D579" s="51">
        <v>31</v>
      </c>
      <c r="E579" s="51"/>
      <c r="F579" s="53">
        <v>1.5</v>
      </c>
      <c r="G579" s="44">
        <f t="shared" si="107"/>
        <v>3.2</v>
      </c>
      <c r="H579" s="39">
        <f>H567+1</f>
        <v>2017</v>
      </c>
      <c r="K579" s="40">
        <v>42736</v>
      </c>
      <c r="L579" s="54" t="str">
        <f t="shared" si="108"/>
        <v>.</v>
      </c>
      <c r="M579" s="58">
        <f t="shared" si="109"/>
        <v>0</v>
      </c>
      <c r="N579" s="124">
        <f t="shared" si="116"/>
        <v>0</v>
      </c>
      <c r="O579" s="120">
        <f t="shared" si="117"/>
        <v>0</v>
      </c>
      <c r="P579" s="42"/>
      <c r="Q579" s="141">
        <f t="shared" si="111"/>
        <v>0</v>
      </c>
      <c r="R579" s="120" t="b">
        <f t="shared" si="113"/>
        <v>0</v>
      </c>
      <c r="S579" s="142">
        <f t="shared" si="114"/>
        <v>0</v>
      </c>
      <c r="T579" s="120">
        <f t="shared" si="115"/>
        <v>0</v>
      </c>
      <c r="U579" s="120">
        <f t="shared" si="112"/>
        <v>0</v>
      </c>
      <c r="W579" s="125">
        <f t="shared" ref="W579:W640" si="118">IF(T579&gt;0,W578+1,0)</f>
        <v>0</v>
      </c>
    </row>
    <row r="580" spans="2:23" x14ac:dyDescent="0.25">
      <c r="B580" s="47"/>
      <c r="C580" s="51">
        <v>572</v>
      </c>
      <c r="D580" s="51">
        <v>28.25</v>
      </c>
      <c r="E580" s="51"/>
      <c r="F580" s="53">
        <v>1.5</v>
      </c>
      <c r="G580" s="44">
        <f t="shared" si="107"/>
        <v>3.2</v>
      </c>
      <c r="K580" s="40">
        <v>42767</v>
      </c>
      <c r="L580" s="54" t="str">
        <f t="shared" si="108"/>
        <v>.</v>
      </c>
      <c r="M580" s="58">
        <f t="shared" si="109"/>
        <v>0</v>
      </c>
      <c r="N580" s="124">
        <f t="shared" si="116"/>
        <v>0</v>
      </c>
      <c r="O580" s="120">
        <f t="shared" si="117"/>
        <v>0</v>
      </c>
      <c r="P580" s="42"/>
      <c r="Q580" s="141">
        <f t="shared" si="111"/>
        <v>0</v>
      </c>
      <c r="R580" s="120" t="b">
        <f t="shared" si="113"/>
        <v>0</v>
      </c>
      <c r="S580" s="142">
        <f t="shared" si="114"/>
        <v>0</v>
      </c>
      <c r="T580" s="120">
        <f t="shared" si="115"/>
        <v>0</v>
      </c>
      <c r="U580" s="120">
        <f t="shared" si="112"/>
        <v>0</v>
      </c>
      <c r="W580" s="125">
        <f t="shared" si="118"/>
        <v>0</v>
      </c>
    </row>
    <row r="581" spans="2:23" x14ac:dyDescent="0.25">
      <c r="B581" s="47"/>
      <c r="C581" s="51">
        <v>573</v>
      </c>
      <c r="D581" s="51">
        <v>31</v>
      </c>
      <c r="E581" s="51"/>
      <c r="F581" s="53">
        <v>1.5</v>
      </c>
      <c r="G581" s="44">
        <f t="shared" si="107"/>
        <v>3.2</v>
      </c>
      <c r="K581" s="40">
        <v>42795</v>
      </c>
      <c r="L581" s="54" t="str">
        <f t="shared" si="108"/>
        <v>.</v>
      </c>
      <c r="M581" s="58">
        <f t="shared" si="109"/>
        <v>0</v>
      </c>
      <c r="N581" s="124">
        <f t="shared" si="116"/>
        <v>0</v>
      </c>
      <c r="O581" s="120">
        <f t="shared" si="117"/>
        <v>0</v>
      </c>
      <c r="P581" s="42"/>
      <c r="Q581" s="141">
        <f t="shared" si="111"/>
        <v>0</v>
      </c>
      <c r="R581" s="120" t="b">
        <f t="shared" si="113"/>
        <v>0</v>
      </c>
      <c r="S581" s="142">
        <f t="shared" si="114"/>
        <v>0</v>
      </c>
      <c r="T581" s="120">
        <f t="shared" si="115"/>
        <v>0</v>
      </c>
      <c r="U581" s="120">
        <f t="shared" si="112"/>
        <v>0</v>
      </c>
      <c r="W581" s="125">
        <f t="shared" si="118"/>
        <v>0</v>
      </c>
    </row>
    <row r="582" spans="2:23" x14ac:dyDescent="0.25">
      <c r="B582" s="47"/>
      <c r="C582" s="47">
        <v>574</v>
      </c>
      <c r="D582" s="51">
        <v>30</v>
      </c>
      <c r="E582" s="51"/>
      <c r="F582" s="53">
        <v>1.5</v>
      </c>
      <c r="G582" s="44">
        <f t="shared" si="107"/>
        <v>3.2</v>
      </c>
      <c r="K582" s="40">
        <v>42826</v>
      </c>
      <c r="L582" s="54" t="str">
        <f t="shared" si="108"/>
        <v>.</v>
      </c>
      <c r="M582" s="58">
        <f t="shared" si="109"/>
        <v>0</v>
      </c>
      <c r="N582" s="124">
        <f t="shared" si="116"/>
        <v>0</v>
      </c>
      <c r="O582" s="120">
        <f t="shared" si="117"/>
        <v>0</v>
      </c>
      <c r="P582" s="42"/>
      <c r="Q582" s="141">
        <f t="shared" si="111"/>
        <v>0</v>
      </c>
      <c r="R582" s="120" t="b">
        <f t="shared" si="113"/>
        <v>0</v>
      </c>
      <c r="S582" s="142">
        <f t="shared" si="114"/>
        <v>0</v>
      </c>
      <c r="T582" s="120">
        <f t="shared" si="115"/>
        <v>0</v>
      </c>
      <c r="U582" s="120">
        <f t="shared" si="112"/>
        <v>0</v>
      </c>
      <c r="W582" s="125">
        <f t="shared" si="118"/>
        <v>0</v>
      </c>
    </row>
    <row r="583" spans="2:23" x14ac:dyDescent="0.25">
      <c r="B583" s="47"/>
      <c r="C583" s="51">
        <v>575</v>
      </c>
      <c r="D583" s="51">
        <v>31</v>
      </c>
      <c r="E583" s="51"/>
      <c r="F583" s="53">
        <v>1.5</v>
      </c>
      <c r="G583" s="44">
        <f t="shared" si="107"/>
        <v>3.2</v>
      </c>
      <c r="K583" s="40">
        <v>42856</v>
      </c>
      <c r="L583" s="54" t="str">
        <f t="shared" si="108"/>
        <v>.</v>
      </c>
      <c r="M583" s="58">
        <f t="shared" si="109"/>
        <v>0</v>
      </c>
      <c r="N583" s="124">
        <f t="shared" si="116"/>
        <v>0</v>
      </c>
      <c r="O583" s="120">
        <f t="shared" si="117"/>
        <v>0</v>
      </c>
      <c r="P583" s="42"/>
      <c r="Q583" s="141">
        <f t="shared" si="111"/>
        <v>0</v>
      </c>
      <c r="R583" s="120" t="b">
        <f t="shared" si="113"/>
        <v>0</v>
      </c>
      <c r="S583" s="142">
        <f t="shared" si="114"/>
        <v>0</v>
      </c>
      <c r="T583" s="120">
        <f t="shared" si="115"/>
        <v>0</v>
      </c>
      <c r="U583" s="120">
        <f t="shared" si="112"/>
        <v>0</v>
      </c>
      <c r="W583" s="125">
        <f t="shared" si="118"/>
        <v>0</v>
      </c>
    </row>
    <row r="584" spans="2:23" x14ac:dyDescent="0.25">
      <c r="B584" s="47"/>
      <c r="C584" s="51">
        <v>576</v>
      </c>
      <c r="D584" s="51">
        <v>30</v>
      </c>
      <c r="E584" s="51"/>
      <c r="F584" s="53">
        <v>1.5</v>
      </c>
      <c r="G584" s="44">
        <f t="shared" si="107"/>
        <v>3.2</v>
      </c>
      <c r="K584" s="40">
        <v>42887</v>
      </c>
      <c r="L584" s="54" t="str">
        <f t="shared" si="108"/>
        <v>.</v>
      </c>
      <c r="M584" s="58">
        <f t="shared" si="109"/>
        <v>0</v>
      </c>
      <c r="N584" s="124">
        <f t="shared" si="116"/>
        <v>0</v>
      </c>
      <c r="O584" s="120">
        <f t="shared" si="117"/>
        <v>0</v>
      </c>
      <c r="P584" s="115">
        <f>SUM(O573:O584)</f>
        <v>0</v>
      </c>
      <c r="Q584" s="141">
        <f t="shared" si="111"/>
        <v>0</v>
      </c>
      <c r="R584" s="120" t="b">
        <f t="shared" si="113"/>
        <v>0</v>
      </c>
      <c r="S584" s="142">
        <f t="shared" si="114"/>
        <v>0</v>
      </c>
      <c r="T584" s="120">
        <f t="shared" si="115"/>
        <v>0</v>
      </c>
      <c r="U584" s="120">
        <f t="shared" si="112"/>
        <v>0</v>
      </c>
      <c r="W584" s="125">
        <f t="shared" si="118"/>
        <v>0</v>
      </c>
    </row>
    <row r="585" spans="2:23" x14ac:dyDescent="0.25">
      <c r="B585" s="47">
        <f>B573+1</f>
        <v>49</v>
      </c>
      <c r="C585" s="47">
        <v>577</v>
      </c>
      <c r="D585" s="51">
        <v>31</v>
      </c>
      <c r="E585" s="51"/>
      <c r="F585" s="53">
        <v>1.5</v>
      </c>
      <c r="G585" s="44">
        <f t="shared" ref="G585:G640" si="119">F585+$G$4</f>
        <v>3.2</v>
      </c>
      <c r="K585" s="40">
        <v>42917</v>
      </c>
      <c r="L585" s="54" t="str">
        <f t="shared" ref="L585:L640" si="120">IF(J585=1,K585,".")</f>
        <v>.</v>
      </c>
      <c r="M585" s="58">
        <f t="shared" ref="M585:M640" si="121">IF(J585=1,$F$2,0)</f>
        <v>0</v>
      </c>
      <c r="N585" s="124">
        <f t="shared" si="116"/>
        <v>0</v>
      </c>
      <c r="O585" s="120">
        <f t="shared" si="117"/>
        <v>0</v>
      </c>
      <c r="P585" s="42"/>
      <c r="Q585" s="141">
        <f t="shared" si="111"/>
        <v>0</v>
      </c>
      <c r="R585" s="120" t="b">
        <f t="shared" si="113"/>
        <v>0</v>
      </c>
      <c r="S585" s="142">
        <f t="shared" si="114"/>
        <v>0</v>
      </c>
      <c r="T585" s="120">
        <f t="shared" si="115"/>
        <v>0</v>
      </c>
      <c r="U585" s="120">
        <f t="shared" si="112"/>
        <v>0</v>
      </c>
      <c r="W585" s="125">
        <f t="shared" si="118"/>
        <v>0</v>
      </c>
    </row>
    <row r="586" spans="2:23" x14ac:dyDescent="0.25">
      <c r="B586" s="47"/>
      <c r="C586" s="51">
        <v>578</v>
      </c>
      <c r="D586" s="51">
        <v>31</v>
      </c>
      <c r="E586" s="51"/>
      <c r="F586" s="53">
        <v>1.5</v>
      </c>
      <c r="G586" s="44">
        <f t="shared" si="119"/>
        <v>3.2</v>
      </c>
      <c r="K586" s="40">
        <v>42948</v>
      </c>
      <c r="L586" s="54" t="str">
        <f t="shared" si="120"/>
        <v>.</v>
      </c>
      <c r="M586" s="58">
        <f t="shared" si="121"/>
        <v>0</v>
      </c>
      <c r="N586" s="124">
        <f t="shared" si="116"/>
        <v>0</v>
      </c>
      <c r="O586" s="120">
        <f t="shared" si="117"/>
        <v>0</v>
      </c>
      <c r="P586" s="42"/>
      <c r="Q586" s="141">
        <f t="shared" si="111"/>
        <v>0</v>
      </c>
      <c r="R586" s="120" t="b">
        <f t="shared" si="113"/>
        <v>0</v>
      </c>
      <c r="S586" s="142">
        <f t="shared" si="114"/>
        <v>0</v>
      </c>
      <c r="T586" s="120">
        <f t="shared" si="115"/>
        <v>0</v>
      </c>
      <c r="U586" s="120">
        <f t="shared" si="112"/>
        <v>0</v>
      </c>
      <c r="W586" s="125">
        <f t="shared" si="118"/>
        <v>0</v>
      </c>
    </row>
    <row r="587" spans="2:23" x14ac:dyDescent="0.25">
      <c r="B587" s="47"/>
      <c r="C587" s="51">
        <v>579</v>
      </c>
      <c r="D587" s="51">
        <v>30</v>
      </c>
      <c r="E587" s="51"/>
      <c r="F587" s="53">
        <v>1.5</v>
      </c>
      <c r="G587" s="44">
        <f t="shared" si="119"/>
        <v>3.2</v>
      </c>
      <c r="K587" s="40">
        <v>42979</v>
      </c>
      <c r="L587" s="54" t="str">
        <f t="shared" si="120"/>
        <v>.</v>
      </c>
      <c r="M587" s="58">
        <f t="shared" si="121"/>
        <v>0</v>
      </c>
      <c r="N587" s="124">
        <f t="shared" si="116"/>
        <v>0</v>
      </c>
      <c r="O587" s="120">
        <f t="shared" si="117"/>
        <v>0</v>
      </c>
      <c r="P587" s="42"/>
      <c r="Q587" s="141">
        <f t="shared" si="111"/>
        <v>0</v>
      </c>
      <c r="R587" s="120" t="b">
        <f t="shared" si="113"/>
        <v>0</v>
      </c>
      <c r="S587" s="142">
        <f t="shared" si="114"/>
        <v>0</v>
      </c>
      <c r="T587" s="120">
        <f t="shared" si="115"/>
        <v>0</v>
      </c>
      <c r="U587" s="120">
        <f t="shared" si="112"/>
        <v>0</v>
      </c>
      <c r="W587" s="125">
        <f t="shared" si="118"/>
        <v>0</v>
      </c>
    </row>
    <row r="588" spans="2:23" x14ac:dyDescent="0.25">
      <c r="B588" s="47"/>
      <c r="C588" s="47">
        <v>580</v>
      </c>
      <c r="D588" s="51">
        <v>31</v>
      </c>
      <c r="E588" s="51"/>
      <c r="F588" s="53">
        <v>1.5</v>
      </c>
      <c r="G588" s="44">
        <f t="shared" si="119"/>
        <v>3.2</v>
      </c>
      <c r="K588" s="40">
        <v>43009</v>
      </c>
      <c r="L588" s="54" t="str">
        <f t="shared" si="120"/>
        <v>.</v>
      </c>
      <c r="M588" s="58">
        <f t="shared" si="121"/>
        <v>0</v>
      </c>
      <c r="N588" s="124">
        <f t="shared" si="116"/>
        <v>0</v>
      </c>
      <c r="O588" s="120">
        <f t="shared" si="117"/>
        <v>0</v>
      </c>
      <c r="P588" s="42"/>
      <c r="Q588" s="141">
        <f t="shared" si="111"/>
        <v>0</v>
      </c>
      <c r="R588" s="120" t="b">
        <f t="shared" si="113"/>
        <v>0</v>
      </c>
      <c r="S588" s="142">
        <f t="shared" si="114"/>
        <v>0</v>
      </c>
      <c r="T588" s="120">
        <f t="shared" si="115"/>
        <v>0</v>
      </c>
      <c r="U588" s="120">
        <f t="shared" si="112"/>
        <v>0</v>
      </c>
      <c r="W588" s="125">
        <f t="shared" si="118"/>
        <v>0</v>
      </c>
    </row>
    <row r="589" spans="2:23" x14ac:dyDescent="0.25">
      <c r="B589" s="47"/>
      <c r="C589" s="51">
        <v>581</v>
      </c>
      <c r="D589" s="51">
        <v>30</v>
      </c>
      <c r="E589" s="51"/>
      <c r="F589" s="53">
        <v>1.5</v>
      </c>
      <c r="G589" s="44">
        <f t="shared" si="119"/>
        <v>3.2</v>
      </c>
      <c r="K589" s="40">
        <v>43040</v>
      </c>
      <c r="L589" s="54" t="str">
        <f t="shared" si="120"/>
        <v>.</v>
      </c>
      <c r="M589" s="58">
        <f t="shared" si="121"/>
        <v>0</v>
      </c>
      <c r="N589" s="124">
        <f t="shared" si="116"/>
        <v>0</v>
      </c>
      <c r="O589" s="120">
        <f t="shared" si="117"/>
        <v>0</v>
      </c>
      <c r="P589" s="42"/>
      <c r="Q589" s="141">
        <f t="shared" si="111"/>
        <v>0</v>
      </c>
      <c r="R589" s="120" t="b">
        <f t="shared" si="113"/>
        <v>0</v>
      </c>
      <c r="S589" s="142">
        <f t="shared" si="114"/>
        <v>0</v>
      </c>
      <c r="T589" s="120">
        <f t="shared" si="115"/>
        <v>0</v>
      </c>
      <c r="U589" s="120">
        <f t="shared" si="112"/>
        <v>0</v>
      </c>
      <c r="W589" s="125">
        <f t="shared" si="118"/>
        <v>0</v>
      </c>
    </row>
    <row r="590" spans="2:23" x14ac:dyDescent="0.25">
      <c r="B590" s="47"/>
      <c r="C590" s="51">
        <v>582</v>
      </c>
      <c r="D590" s="51">
        <v>31</v>
      </c>
      <c r="E590" s="51"/>
      <c r="F590" s="53">
        <v>1.5</v>
      </c>
      <c r="G590" s="44">
        <f t="shared" si="119"/>
        <v>3.2</v>
      </c>
      <c r="I590" s="96">
        <f>SUM(G579:G590)/12</f>
        <v>3.1999999999999997</v>
      </c>
      <c r="K590" s="40">
        <v>43070</v>
      </c>
      <c r="L590" s="54" t="str">
        <f t="shared" si="120"/>
        <v>.</v>
      </c>
      <c r="M590" s="58">
        <f t="shared" si="121"/>
        <v>0</v>
      </c>
      <c r="N590" s="124">
        <f t="shared" si="116"/>
        <v>0</v>
      </c>
      <c r="O590" s="120">
        <f t="shared" si="117"/>
        <v>0</v>
      </c>
      <c r="P590" s="42"/>
      <c r="Q590" s="141">
        <f t="shared" si="111"/>
        <v>0</v>
      </c>
      <c r="R590" s="120" t="b">
        <f t="shared" si="113"/>
        <v>0</v>
      </c>
      <c r="S590" s="142">
        <f t="shared" si="114"/>
        <v>0</v>
      </c>
      <c r="T590" s="120">
        <f t="shared" si="115"/>
        <v>0</v>
      </c>
      <c r="U590" s="120">
        <f t="shared" si="112"/>
        <v>0</v>
      </c>
      <c r="W590" s="125">
        <f t="shared" si="118"/>
        <v>0</v>
      </c>
    </row>
    <row r="591" spans="2:23" x14ac:dyDescent="0.25">
      <c r="B591" s="47"/>
      <c r="C591" s="47">
        <v>583</v>
      </c>
      <c r="D591" s="51">
        <v>31</v>
      </c>
      <c r="E591" s="51"/>
      <c r="F591" s="53">
        <v>1.5</v>
      </c>
      <c r="G591" s="44">
        <f t="shared" si="119"/>
        <v>3.2</v>
      </c>
      <c r="H591" s="39">
        <f>H579+1</f>
        <v>2018</v>
      </c>
      <c r="I591" s="97"/>
      <c r="K591" s="40">
        <v>43101</v>
      </c>
      <c r="L591" s="54" t="str">
        <f t="shared" si="120"/>
        <v>.</v>
      </c>
      <c r="M591" s="58">
        <f t="shared" si="121"/>
        <v>0</v>
      </c>
      <c r="N591" s="124">
        <f t="shared" si="116"/>
        <v>0</v>
      </c>
      <c r="O591" s="120">
        <f t="shared" si="117"/>
        <v>0</v>
      </c>
      <c r="P591" s="42"/>
      <c r="Q591" s="141">
        <f t="shared" si="111"/>
        <v>0</v>
      </c>
      <c r="R591" s="120" t="b">
        <f t="shared" si="113"/>
        <v>0</v>
      </c>
      <c r="S591" s="142">
        <f t="shared" si="114"/>
        <v>0</v>
      </c>
      <c r="T591" s="120">
        <f t="shared" si="115"/>
        <v>0</v>
      </c>
      <c r="U591" s="120">
        <f t="shared" si="112"/>
        <v>0</v>
      </c>
      <c r="W591" s="125">
        <f t="shared" si="118"/>
        <v>0</v>
      </c>
    </row>
    <row r="592" spans="2:23" x14ac:dyDescent="0.25">
      <c r="B592" s="47"/>
      <c r="C592" s="51">
        <v>584</v>
      </c>
      <c r="D592" s="51">
        <v>28.25</v>
      </c>
      <c r="E592" s="51"/>
      <c r="F592" s="53">
        <v>1.5</v>
      </c>
      <c r="G592" s="44">
        <f t="shared" si="119"/>
        <v>3.2</v>
      </c>
      <c r="K592" s="40">
        <v>43132</v>
      </c>
      <c r="L592" s="54" t="str">
        <f t="shared" si="120"/>
        <v>.</v>
      </c>
      <c r="M592" s="58">
        <f t="shared" si="121"/>
        <v>0</v>
      </c>
      <c r="N592" s="124">
        <f t="shared" si="116"/>
        <v>0</v>
      </c>
      <c r="O592" s="120">
        <f t="shared" si="117"/>
        <v>0</v>
      </c>
      <c r="P592" s="42"/>
      <c r="Q592" s="141">
        <f t="shared" ref="Q592:Q640" si="122">M592+N592+O592</f>
        <v>0</v>
      </c>
      <c r="R592" s="120" t="b">
        <f t="shared" si="113"/>
        <v>0</v>
      </c>
      <c r="S592" s="142">
        <f t="shared" si="114"/>
        <v>0</v>
      </c>
      <c r="T592" s="120">
        <f t="shared" si="115"/>
        <v>0</v>
      </c>
      <c r="U592" s="120">
        <f t="shared" ref="U592:U640" si="123">IF(M592+N592&gt;0,Q592-T592,0)</f>
        <v>0</v>
      </c>
      <c r="W592" s="125">
        <f t="shared" si="118"/>
        <v>0</v>
      </c>
    </row>
    <row r="593" spans="2:23" x14ac:dyDescent="0.25">
      <c r="B593" s="47"/>
      <c r="C593" s="51">
        <v>585</v>
      </c>
      <c r="D593" s="51">
        <v>31</v>
      </c>
      <c r="E593" s="51"/>
      <c r="F593" s="53">
        <v>1.5</v>
      </c>
      <c r="G593" s="44">
        <f t="shared" si="119"/>
        <v>3.2</v>
      </c>
      <c r="K593" s="40">
        <v>43160</v>
      </c>
      <c r="L593" s="54" t="str">
        <f t="shared" si="120"/>
        <v>.</v>
      </c>
      <c r="M593" s="58">
        <f t="shared" si="121"/>
        <v>0</v>
      </c>
      <c r="N593" s="124">
        <f t="shared" si="116"/>
        <v>0</v>
      </c>
      <c r="O593" s="120">
        <f t="shared" si="117"/>
        <v>0</v>
      </c>
      <c r="P593" s="42"/>
      <c r="Q593" s="141">
        <f t="shared" si="122"/>
        <v>0</v>
      </c>
      <c r="R593" s="120" t="b">
        <f t="shared" si="113"/>
        <v>0</v>
      </c>
      <c r="S593" s="142">
        <f t="shared" si="114"/>
        <v>0</v>
      </c>
      <c r="T593" s="120">
        <f t="shared" si="115"/>
        <v>0</v>
      </c>
      <c r="U593" s="120">
        <f t="shared" si="123"/>
        <v>0</v>
      </c>
      <c r="W593" s="125">
        <f t="shared" si="118"/>
        <v>0</v>
      </c>
    </row>
    <row r="594" spans="2:23" x14ac:dyDescent="0.25">
      <c r="B594" s="47"/>
      <c r="C594" s="47">
        <v>586</v>
      </c>
      <c r="D594" s="51">
        <v>30</v>
      </c>
      <c r="E594" s="51"/>
      <c r="F594" s="53">
        <v>1.5</v>
      </c>
      <c r="G594" s="44">
        <f t="shared" si="119"/>
        <v>3.2</v>
      </c>
      <c r="K594" s="40">
        <v>43191</v>
      </c>
      <c r="L594" s="54" t="str">
        <f t="shared" si="120"/>
        <v>.</v>
      </c>
      <c r="M594" s="58">
        <f t="shared" si="121"/>
        <v>0</v>
      </c>
      <c r="N594" s="124">
        <f t="shared" si="116"/>
        <v>0</v>
      </c>
      <c r="O594" s="120">
        <f t="shared" si="117"/>
        <v>0</v>
      </c>
      <c r="P594" s="42"/>
      <c r="Q594" s="141">
        <f t="shared" si="122"/>
        <v>0</v>
      </c>
      <c r="R594" s="120" t="b">
        <f t="shared" si="113"/>
        <v>0</v>
      </c>
      <c r="S594" s="142">
        <f t="shared" si="114"/>
        <v>0</v>
      </c>
      <c r="T594" s="120">
        <f t="shared" si="115"/>
        <v>0</v>
      </c>
      <c r="U594" s="120">
        <f t="shared" si="123"/>
        <v>0</v>
      </c>
      <c r="W594" s="125">
        <f t="shared" si="118"/>
        <v>0</v>
      </c>
    </row>
    <row r="595" spans="2:23" x14ac:dyDescent="0.25">
      <c r="B595" s="47"/>
      <c r="C595" s="51">
        <v>587</v>
      </c>
      <c r="D595" s="51">
        <v>31</v>
      </c>
      <c r="E595" s="51"/>
      <c r="F595" s="53">
        <v>1.5</v>
      </c>
      <c r="G595" s="44">
        <f t="shared" si="119"/>
        <v>3.2</v>
      </c>
      <c r="K595" s="40">
        <v>43221</v>
      </c>
      <c r="L595" s="54" t="str">
        <f t="shared" si="120"/>
        <v>.</v>
      </c>
      <c r="M595" s="58">
        <f t="shared" si="121"/>
        <v>0</v>
      </c>
      <c r="N595" s="124">
        <f t="shared" si="116"/>
        <v>0</v>
      </c>
      <c r="O595" s="120">
        <f t="shared" si="117"/>
        <v>0</v>
      </c>
      <c r="P595" s="42"/>
      <c r="Q595" s="141">
        <f t="shared" si="122"/>
        <v>0</v>
      </c>
      <c r="R595" s="120" t="b">
        <f t="shared" si="113"/>
        <v>0</v>
      </c>
      <c r="S595" s="142">
        <f t="shared" si="114"/>
        <v>0</v>
      </c>
      <c r="T595" s="120">
        <f t="shared" si="115"/>
        <v>0</v>
      </c>
      <c r="U595" s="120">
        <f t="shared" si="123"/>
        <v>0</v>
      </c>
      <c r="W595" s="125">
        <f t="shared" si="118"/>
        <v>0</v>
      </c>
    </row>
    <row r="596" spans="2:23" x14ac:dyDescent="0.25">
      <c r="B596" s="47"/>
      <c r="C596" s="51">
        <v>588</v>
      </c>
      <c r="D596" s="51">
        <v>30</v>
      </c>
      <c r="E596" s="51"/>
      <c r="F596" s="53">
        <v>1.5</v>
      </c>
      <c r="G596" s="44">
        <f t="shared" si="119"/>
        <v>3.2</v>
      </c>
      <c r="K596" s="40">
        <v>43252</v>
      </c>
      <c r="L596" s="54" t="str">
        <f t="shared" si="120"/>
        <v>.</v>
      </c>
      <c r="M596" s="58">
        <f t="shared" si="121"/>
        <v>0</v>
      </c>
      <c r="N596" s="124">
        <f t="shared" si="116"/>
        <v>0</v>
      </c>
      <c r="O596" s="120">
        <f t="shared" si="117"/>
        <v>0</v>
      </c>
      <c r="P596" s="115">
        <f>SUM(O585:O596)</f>
        <v>0</v>
      </c>
      <c r="Q596" s="141">
        <f t="shared" si="122"/>
        <v>0</v>
      </c>
      <c r="R596" s="120" t="b">
        <f t="shared" si="113"/>
        <v>0</v>
      </c>
      <c r="S596" s="142">
        <f t="shared" si="114"/>
        <v>0</v>
      </c>
      <c r="T596" s="120">
        <f t="shared" si="115"/>
        <v>0</v>
      </c>
      <c r="U596" s="120">
        <f t="shared" si="123"/>
        <v>0</v>
      </c>
      <c r="W596" s="125">
        <f t="shared" si="118"/>
        <v>0</v>
      </c>
    </row>
    <row r="597" spans="2:23" x14ac:dyDescent="0.25">
      <c r="B597" s="47">
        <f>B585+1</f>
        <v>50</v>
      </c>
      <c r="C597" s="47">
        <v>589</v>
      </c>
      <c r="D597" s="51">
        <v>31</v>
      </c>
      <c r="E597" s="51"/>
      <c r="F597" s="53">
        <v>1.5</v>
      </c>
      <c r="G597" s="44">
        <f t="shared" si="119"/>
        <v>3.2</v>
      </c>
      <c r="K597" s="40">
        <v>43282</v>
      </c>
      <c r="L597" s="54" t="str">
        <f t="shared" si="120"/>
        <v>.</v>
      </c>
      <c r="M597" s="58">
        <f t="shared" si="121"/>
        <v>0</v>
      </c>
      <c r="N597" s="124">
        <f t="shared" si="116"/>
        <v>0</v>
      </c>
      <c r="O597" s="120">
        <f t="shared" si="117"/>
        <v>0</v>
      </c>
      <c r="P597" s="42"/>
      <c r="Q597" s="141">
        <f t="shared" si="122"/>
        <v>0</v>
      </c>
      <c r="R597" s="120" t="b">
        <f t="shared" ref="R597:R640" si="124">IF(M597+N597&gt;0,$F$3)</f>
        <v>0</v>
      </c>
      <c r="S597" s="142">
        <f t="shared" ref="S597:S640" si="125">IF(M597+N597&gt;0,O597,0)</f>
        <v>0</v>
      </c>
      <c r="T597" s="120">
        <f t="shared" ref="T597:T640" si="126">IF(M597+N597&gt;0,R597+S597,0)</f>
        <v>0</v>
      </c>
      <c r="U597" s="120">
        <f t="shared" si="123"/>
        <v>0</v>
      </c>
      <c r="W597" s="125">
        <f t="shared" si="118"/>
        <v>0</v>
      </c>
    </row>
    <row r="598" spans="2:23" x14ac:dyDescent="0.25">
      <c r="B598" s="47"/>
      <c r="C598" s="51">
        <v>590</v>
      </c>
      <c r="D598" s="51">
        <v>31</v>
      </c>
      <c r="E598" s="51"/>
      <c r="F598" s="53">
        <v>1.5</v>
      </c>
      <c r="G598" s="44">
        <f t="shared" si="119"/>
        <v>3.2</v>
      </c>
      <c r="K598" s="40">
        <v>43313</v>
      </c>
      <c r="L598" s="54" t="str">
        <f t="shared" si="120"/>
        <v>.</v>
      </c>
      <c r="M598" s="58">
        <f t="shared" si="121"/>
        <v>0</v>
      </c>
      <c r="N598" s="124">
        <f t="shared" si="116"/>
        <v>0</v>
      </c>
      <c r="O598" s="120">
        <f t="shared" si="117"/>
        <v>0</v>
      </c>
      <c r="P598" s="42"/>
      <c r="Q598" s="141">
        <f t="shared" si="122"/>
        <v>0</v>
      </c>
      <c r="R598" s="120" t="b">
        <f t="shared" si="124"/>
        <v>0</v>
      </c>
      <c r="S598" s="142">
        <f t="shared" si="125"/>
        <v>0</v>
      </c>
      <c r="T598" s="120">
        <f t="shared" si="126"/>
        <v>0</v>
      </c>
      <c r="U598" s="120">
        <f t="shared" si="123"/>
        <v>0</v>
      </c>
      <c r="W598" s="125">
        <f t="shared" si="118"/>
        <v>0</v>
      </c>
    </row>
    <row r="599" spans="2:23" x14ac:dyDescent="0.25">
      <c r="B599" s="47"/>
      <c r="C599" s="51">
        <v>591</v>
      </c>
      <c r="D599" s="51">
        <v>30</v>
      </c>
      <c r="E599" s="51"/>
      <c r="F599" s="53">
        <v>1.5</v>
      </c>
      <c r="G599" s="44">
        <f t="shared" si="119"/>
        <v>3.2</v>
      </c>
      <c r="K599" s="40">
        <v>43344</v>
      </c>
      <c r="L599" s="54" t="str">
        <f t="shared" si="120"/>
        <v>.</v>
      </c>
      <c r="M599" s="58">
        <f t="shared" si="121"/>
        <v>0</v>
      </c>
      <c r="N599" s="124">
        <f t="shared" si="116"/>
        <v>0</v>
      </c>
      <c r="O599" s="120">
        <f t="shared" si="117"/>
        <v>0</v>
      </c>
      <c r="P599" s="42"/>
      <c r="Q599" s="141">
        <f t="shared" si="122"/>
        <v>0</v>
      </c>
      <c r="R599" s="120" t="b">
        <f t="shared" si="124"/>
        <v>0</v>
      </c>
      <c r="S599" s="142">
        <f t="shared" si="125"/>
        <v>0</v>
      </c>
      <c r="T599" s="120">
        <f t="shared" si="126"/>
        <v>0</v>
      </c>
      <c r="U599" s="120">
        <f t="shared" si="123"/>
        <v>0</v>
      </c>
      <c r="W599" s="125">
        <f t="shared" si="118"/>
        <v>0</v>
      </c>
    </row>
    <row r="600" spans="2:23" x14ac:dyDescent="0.25">
      <c r="B600" s="47"/>
      <c r="C600" s="47">
        <v>592</v>
      </c>
      <c r="D600" s="51">
        <v>31</v>
      </c>
      <c r="E600" s="51"/>
      <c r="F600" s="53">
        <v>1.5</v>
      </c>
      <c r="G600" s="44">
        <f t="shared" si="119"/>
        <v>3.2</v>
      </c>
      <c r="K600" s="40">
        <v>43374</v>
      </c>
      <c r="L600" s="54" t="str">
        <f t="shared" si="120"/>
        <v>.</v>
      </c>
      <c r="M600" s="58">
        <f t="shared" si="121"/>
        <v>0</v>
      </c>
      <c r="N600" s="124">
        <f t="shared" si="116"/>
        <v>0</v>
      </c>
      <c r="O600" s="120">
        <f t="shared" si="117"/>
        <v>0</v>
      </c>
      <c r="P600" s="42"/>
      <c r="Q600" s="141">
        <f t="shared" si="122"/>
        <v>0</v>
      </c>
      <c r="R600" s="120" t="b">
        <f t="shared" si="124"/>
        <v>0</v>
      </c>
      <c r="S600" s="142">
        <f t="shared" si="125"/>
        <v>0</v>
      </c>
      <c r="T600" s="120">
        <f t="shared" si="126"/>
        <v>0</v>
      </c>
      <c r="U600" s="120">
        <f t="shared" si="123"/>
        <v>0</v>
      </c>
      <c r="W600" s="125">
        <f t="shared" si="118"/>
        <v>0</v>
      </c>
    </row>
    <row r="601" spans="2:23" x14ac:dyDescent="0.25">
      <c r="B601" s="47"/>
      <c r="C601" s="51">
        <v>593</v>
      </c>
      <c r="D601" s="51">
        <v>30</v>
      </c>
      <c r="E601" s="51"/>
      <c r="F601" s="53">
        <v>1.5</v>
      </c>
      <c r="G601" s="44">
        <f t="shared" si="119"/>
        <v>3.2</v>
      </c>
      <c r="K601" s="40">
        <v>43405</v>
      </c>
      <c r="L601" s="54" t="str">
        <f t="shared" si="120"/>
        <v>.</v>
      </c>
      <c r="M601" s="58">
        <f t="shared" si="121"/>
        <v>0</v>
      </c>
      <c r="N601" s="124">
        <f t="shared" si="116"/>
        <v>0</v>
      </c>
      <c r="O601" s="120">
        <f t="shared" si="117"/>
        <v>0</v>
      </c>
      <c r="P601" s="42"/>
      <c r="Q601" s="141">
        <f t="shared" si="122"/>
        <v>0</v>
      </c>
      <c r="R601" s="120" t="b">
        <f t="shared" si="124"/>
        <v>0</v>
      </c>
      <c r="S601" s="142">
        <f t="shared" si="125"/>
        <v>0</v>
      </c>
      <c r="T601" s="120">
        <f t="shared" si="126"/>
        <v>0</v>
      </c>
      <c r="U601" s="120">
        <f t="shared" si="123"/>
        <v>0</v>
      </c>
      <c r="W601" s="125">
        <f t="shared" si="118"/>
        <v>0</v>
      </c>
    </row>
    <row r="602" spans="2:23" x14ac:dyDescent="0.25">
      <c r="B602" s="47"/>
      <c r="C602" s="51">
        <v>594</v>
      </c>
      <c r="D602" s="51">
        <v>31</v>
      </c>
      <c r="E602" s="51"/>
      <c r="F602" s="53">
        <v>1.5</v>
      </c>
      <c r="G602" s="44">
        <f t="shared" si="119"/>
        <v>3.2</v>
      </c>
      <c r="I602" s="96">
        <f>SUM(G591:G602)/12</f>
        <v>3.1999999999999997</v>
      </c>
      <c r="K602" s="40">
        <v>43435</v>
      </c>
      <c r="L602" s="54" t="str">
        <f t="shared" si="120"/>
        <v>.</v>
      </c>
      <c r="M602" s="58">
        <f t="shared" si="121"/>
        <v>0</v>
      </c>
      <c r="N602" s="124">
        <f t="shared" si="116"/>
        <v>0</v>
      </c>
      <c r="O602" s="120">
        <f t="shared" si="117"/>
        <v>0</v>
      </c>
      <c r="P602" s="42"/>
      <c r="Q602" s="141">
        <f t="shared" si="122"/>
        <v>0</v>
      </c>
      <c r="R602" s="120" t="b">
        <f t="shared" si="124"/>
        <v>0</v>
      </c>
      <c r="S602" s="142">
        <f t="shared" si="125"/>
        <v>0</v>
      </c>
      <c r="T602" s="120">
        <f t="shared" si="126"/>
        <v>0</v>
      </c>
      <c r="U602" s="120">
        <f t="shared" si="123"/>
        <v>0</v>
      </c>
      <c r="W602" s="125">
        <f t="shared" si="118"/>
        <v>0</v>
      </c>
    </row>
    <row r="603" spans="2:23" x14ac:dyDescent="0.25">
      <c r="B603" s="47"/>
      <c r="C603" s="47">
        <v>595</v>
      </c>
      <c r="D603" s="51">
        <v>31</v>
      </c>
      <c r="E603" s="51"/>
      <c r="F603" s="53">
        <v>1.5</v>
      </c>
      <c r="G603" s="44">
        <f t="shared" si="119"/>
        <v>3.2</v>
      </c>
      <c r="H603" s="39">
        <f>H591+1</f>
        <v>2019</v>
      </c>
      <c r="K603" s="40">
        <v>43466</v>
      </c>
      <c r="L603" s="54" t="str">
        <f t="shared" si="120"/>
        <v>.</v>
      </c>
      <c r="M603" s="58">
        <f t="shared" si="121"/>
        <v>0</v>
      </c>
      <c r="N603" s="124">
        <f t="shared" si="116"/>
        <v>0</v>
      </c>
      <c r="O603" s="120">
        <f t="shared" si="117"/>
        <v>0</v>
      </c>
      <c r="P603" s="42"/>
      <c r="Q603" s="141">
        <f t="shared" si="122"/>
        <v>0</v>
      </c>
      <c r="R603" s="120" t="b">
        <f t="shared" si="124"/>
        <v>0</v>
      </c>
      <c r="S603" s="142">
        <f t="shared" si="125"/>
        <v>0</v>
      </c>
      <c r="T603" s="120">
        <f t="shared" si="126"/>
        <v>0</v>
      </c>
      <c r="U603" s="120">
        <f t="shared" si="123"/>
        <v>0</v>
      </c>
      <c r="W603" s="125">
        <f t="shared" si="118"/>
        <v>0</v>
      </c>
    </row>
    <row r="604" spans="2:23" x14ac:dyDescent="0.25">
      <c r="B604" s="47"/>
      <c r="C604" s="51">
        <v>596</v>
      </c>
      <c r="D604" s="51">
        <v>28.25</v>
      </c>
      <c r="E604" s="51"/>
      <c r="F604" s="53">
        <v>1.5</v>
      </c>
      <c r="G604" s="44">
        <f t="shared" si="119"/>
        <v>3.2</v>
      </c>
      <c r="K604" s="40">
        <v>43497</v>
      </c>
      <c r="L604" s="54" t="str">
        <f t="shared" si="120"/>
        <v>.</v>
      </c>
      <c r="M604" s="58">
        <f t="shared" si="121"/>
        <v>0</v>
      </c>
      <c r="N604" s="124">
        <f t="shared" si="116"/>
        <v>0</v>
      </c>
      <c r="O604" s="120">
        <f t="shared" si="117"/>
        <v>0</v>
      </c>
      <c r="P604" s="42"/>
      <c r="Q604" s="141">
        <f t="shared" si="122"/>
        <v>0</v>
      </c>
      <c r="R604" s="120" t="b">
        <f t="shared" si="124"/>
        <v>0</v>
      </c>
      <c r="S604" s="142">
        <f t="shared" si="125"/>
        <v>0</v>
      </c>
      <c r="T604" s="120">
        <f t="shared" si="126"/>
        <v>0</v>
      </c>
      <c r="U604" s="120">
        <f t="shared" si="123"/>
        <v>0</v>
      </c>
      <c r="W604" s="125">
        <f t="shared" si="118"/>
        <v>0</v>
      </c>
    </row>
    <row r="605" spans="2:23" x14ac:dyDescent="0.25">
      <c r="B605" s="47"/>
      <c r="C605" s="51">
        <v>597</v>
      </c>
      <c r="D605" s="51">
        <v>31</v>
      </c>
      <c r="E605" s="51"/>
      <c r="F605" s="53">
        <v>1.5</v>
      </c>
      <c r="G605" s="44">
        <f t="shared" si="119"/>
        <v>3.2</v>
      </c>
      <c r="K605" s="40">
        <v>43525</v>
      </c>
      <c r="L605" s="54" t="str">
        <f t="shared" si="120"/>
        <v>.</v>
      </c>
      <c r="M605" s="58">
        <f t="shared" si="121"/>
        <v>0</v>
      </c>
      <c r="N605" s="124">
        <f t="shared" si="116"/>
        <v>0</v>
      </c>
      <c r="O605" s="120">
        <f t="shared" si="117"/>
        <v>0</v>
      </c>
      <c r="P605" s="42"/>
      <c r="Q605" s="141">
        <f t="shared" si="122"/>
        <v>0</v>
      </c>
      <c r="R605" s="120" t="b">
        <f t="shared" si="124"/>
        <v>0</v>
      </c>
      <c r="S605" s="142">
        <f t="shared" si="125"/>
        <v>0</v>
      </c>
      <c r="T605" s="120">
        <f t="shared" si="126"/>
        <v>0</v>
      </c>
      <c r="U605" s="120">
        <f t="shared" si="123"/>
        <v>0</v>
      </c>
      <c r="W605" s="125">
        <f t="shared" si="118"/>
        <v>0</v>
      </c>
    </row>
    <row r="606" spans="2:23" x14ac:dyDescent="0.25">
      <c r="B606" s="47"/>
      <c r="C606" s="47">
        <v>598</v>
      </c>
      <c r="D606" s="51">
        <v>30</v>
      </c>
      <c r="E606" s="51"/>
      <c r="F606" s="53">
        <v>1.5</v>
      </c>
      <c r="G606" s="44">
        <f t="shared" si="119"/>
        <v>3.2</v>
      </c>
      <c r="K606" s="40">
        <v>43556</v>
      </c>
      <c r="L606" s="54" t="str">
        <f t="shared" si="120"/>
        <v>.</v>
      </c>
      <c r="M606" s="58">
        <f t="shared" si="121"/>
        <v>0</v>
      </c>
      <c r="N606" s="124">
        <f t="shared" si="116"/>
        <v>0</v>
      </c>
      <c r="O606" s="120">
        <f t="shared" si="117"/>
        <v>0</v>
      </c>
      <c r="P606" s="42"/>
      <c r="Q606" s="141">
        <f t="shared" si="122"/>
        <v>0</v>
      </c>
      <c r="R606" s="120" t="b">
        <f t="shared" si="124"/>
        <v>0</v>
      </c>
      <c r="S606" s="142">
        <f t="shared" si="125"/>
        <v>0</v>
      </c>
      <c r="T606" s="120">
        <f t="shared" si="126"/>
        <v>0</v>
      </c>
      <c r="U606" s="120">
        <f t="shared" si="123"/>
        <v>0</v>
      </c>
      <c r="W606" s="125">
        <f t="shared" si="118"/>
        <v>0</v>
      </c>
    </row>
    <row r="607" spans="2:23" x14ac:dyDescent="0.25">
      <c r="B607" s="47"/>
      <c r="C607" s="51">
        <v>599</v>
      </c>
      <c r="D607" s="51">
        <v>31</v>
      </c>
      <c r="E607" s="51"/>
      <c r="F607" s="53">
        <v>1.5</v>
      </c>
      <c r="G607" s="44">
        <f t="shared" si="119"/>
        <v>3.2</v>
      </c>
      <c r="K607" s="40">
        <v>43586</v>
      </c>
      <c r="L607" s="54" t="str">
        <f t="shared" si="120"/>
        <v>.</v>
      </c>
      <c r="M607" s="58">
        <f t="shared" si="121"/>
        <v>0</v>
      </c>
      <c r="N607" s="124">
        <f t="shared" si="116"/>
        <v>0</v>
      </c>
      <c r="O607" s="120">
        <f t="shared" si="117"/>
        <v>0</v>
      </c>
      <c r="P607" s="42"/>
      <c r="Q607" s="141">
        <f t="shared" si="122"/>
        <v>0</v>
      </c>
      <c r="R607" s="120" t="b">
        <f t="shared" si="124"/>
        <v>0</v>
      </c>
      <c r="S607" s="142">
        <f t="shared" si="125"/>
        <v>0</v>
      </c>
      <c r="T607" s="120">
        <f t="shared" si="126"/>
        <v>0</v>
      </c>
      <c r="U607" s="120">
        <f t="shared" si="123"/>
        <v>0</v>
      </c>
      <c r="W607" s="125">
        <f t="shared" si="118"/>
        <v>0</v>
      </c>
    </row>
    <row r="608" spans="2:23" x14ac:dyDescent="0.25">
      <c r="B608" s="47"/>
      <c r="C608" s="51">
        <v>600</v>
      </c>
      <c r="D608" s="51">
        <v>30</v>
      </c>
      <c r="E608" s="51"/>
      <c r="F608" s="53">
        <v>1.28</v>
      </c>
      <c r="G608" s="44">
        <f t="shared" si="119"/>
        <v>2.98</v>
      </c>
      <c r="K608" s="40">
        <v>43617</v>
      </c>
      <c r="L608" s="54" t="str">
        <f t="shared" si="120"/>
        <v>.</v>
      </c>
      <c r="M608" s="58">
        <f t="shared" si="121"/>
        <v>0</v>
      </c>
      <c r="N608" s="124">
        <f t="shared" si="116"/>
        <v>0</v>
      </c>
      <c r="O608" s="120">
        <f t="shared" si="117"/>
        <v>0</v>
      </c>
      <c r="P608" s="115">
        <f>SUM(O597:O608)</f>
        <v>0</v>
      </c>
      <c r="Q608" s="141">
        <f t="shared" si="122"/>
        <v>0</v>
      </c>
      <c r="R608" s="120" t="b">
        <f t="shared" si="124"/>
        <v>0</v>
      </c>
      <c r="S608" s="142">
        <f t="shared" si="125"/>
        <v>0</v>
      </c>
      <c r="T608" s="120">
        <f t="shared" si="126"/>
        <v>0</v>
      </c>
      <c r="U608" s="120">
        <f t="shared" si="123"/>
        <v>0</v>
      </c>
      <c r="W608" s="125">
        <f t="shared" si="118"/>
        <v>0</v>
      </c>
    </row>
    <row r="609" spans="2:23" x14ac:dyDescent="0.25">
      <c r="B609" s="47">
        <f>B597+1</f>
        <v>51</v>
      </c>
      <c r="C609" s="47">
        <v>601</v>
      </c>
      <c r="D609" s="51">
        <v>31</v>
      </c>
      <c r="E609" s="51"/>
      <c r="F609" s="53">
        <v>1.02</v>
      </c>
      <c r="G609" s="44">
        <f t="shared" si="119"/>
        <v>2.7199999999999998</v>
      </c>
      <c r="K609" s="40">
        <v>43647</v>
      </c>
      <c r="L609" s="54" t="str">
        <f t="shared" si="120"/>
        <v>.</v>
      </c>
      <c r="M609" s="58">
        <f t="shared" si="121"/>
        <v>0</v>
      </c>
      <c r="N609" s="124">
        <f t="shared" si="116"/>
        <v>0</v>
      </c>
      <c r="O609" s="120">
        <f t="shared" si="117"/>
        <v>0</v>
      </c>
      <c r="P609" s="42"/>
      <c r="Q609" s="141">
        <f t="shared" si="122"/>
        <v>0</v>
      </c>
      <c r="R609" s="120" t="b">
        <f t="shared" si="124"/>
        <v>0</v>
      </c>
      <c r="S609" s="142">
        <f t="shared" si="125"/>
        <v>0</v>
      </c>
      <c r="T609" s="120">
        <f t="shared" si="126"/>
        <v>0</v>
      </c>
      <c r="U609" s="120">
        <f t="shared" si="123"/>
        <v>0</v>
      </c>
      <c r="W609" s="125">
        <f t="shared" si="118"/>
        <v>0</v>
      </c>
    </row>
    <row r="610" spans="2:23" x14ac:dyDescent="0.25">
      <c r="B610" s="47"/>
      <c r="C610" s="51">
        <v>602</v>
      </c>
      <c r="D610" s="51">
        <v>31</v>
      </c>
      <c r="E610" s="51"/>
      <c r="F610" s="53">
        <v>1</v>
      </c>
      <c r="G610" s="44">
        <f t="shared" si="119"/>
        <v>2.7</v>
      </c>
      <c r="K610" s="40">
        <v>43678</v>
      </c>
      <c r="L610" s="54" t="str">
        <f t="shared" si="120"/>
        <v>.</v>
      </c>
      <c r="M610" s="58">
        <f t="shared" si="121"/>
        <v>0</v>
      </c>
      <c r="N610" s="124">
        <f t="shared" si="116"/>
        <v>0</v>
      </c>
      <c r="O610" s="120">
        <f t="shared" si="117"/>
        <v>0</v>
      </c>
      <c r="P610" s="42"/>
      <c r="Q610" s="141">
        <f t="shared" si="122"/>
        <v>0</v>
      </c>
      <c r="R610" s="120" t="b">
        <f t="shared" si="124"/>
        <v>0</v>
      </c>
      <c r="S610" s="142">
        <f t="shared" si="125"/>
        <v>0</v>
      </c>
      <c r="T610" s="120">
        <f t="shared" si="126"/>
        <v>0</v>
      </c>
      <c r="U610" s="120">
        <f t="shared" si="123"/>
        <v>0</v>
      </c>
      <c r="W610" s="125">
        <f t="shared" si="118"/>
        <v>0</v>
      </c>
    </row>
    <row r="611" spans="2:23" x14ac:dyDescent="0.25">
      <c r="B611" s="47"/>
      <c r="C611" s="51">
        <v>603</v>
      </c>
      <c r="D611" s="51">
        <v>30</v>
      </c>
      <c r="E611" s="51"/>
      <c r="F611" s="53">
        <v>1</v>
      </c>
      <c r="G611" s="44">
        <f t="shared" si="119"/>
        <v>2.7</v>
      </c>
      <c r="K611" s="40">
        <v>43709</v>
      </c>
      <c r="L611" s="54" t="str">
        <f t="shared" si="120"/>
        <v>.</v>
      </c>
      <c r="M611" s="58">
        <f t="shared" si="121"/>
        <v>0</v>
      </c>
      <c r="N611" s="124">
        <f t="shared" si="116"/>
        <v>0</v>
      </c>
      <c r="O611" s="120">
        <f t="shared" si="117"/>
        <v>0</v>
      </c>
      <c r="P611" s="42"/>
      <c r="Q611" s="141">
        <f t="shared" si="122"/>
        <v>0</v>
      </c>
      <c r="R611" s="120" t="b">
        <f t="shared" si="124"/>
        <v>0</v>
      </c>
      <c r="S611" s="142">
        <f t="shared" si="125"/>
        <v>0</v>
      </c>
      <c r="T611" s="120">
        <f t="shared" si="126"/>
        <v>0</v>
      </c>
      <c r="U611" s="120">
        <f t="shared" si="123"/>
        <v>0</v>
      </c>
      <c r="W611" s="125">
        <f t="shared" si="118"/>
        <v>0</v>
      </c>
    </row>
    <row r="612" spans="2:23" x14ac:dyDescent="0.25">
      <c r="B612" s="47"/>
      <c r="C612" s="47">
        <v>604</v>
      </c>
      <c r="D612" s="51">
        <v>31</v>
      </c>
      <c r="E612" s="51"/>
      <c r="F612" s="53">
        <v>0.76</v>
      </c>
      <c r="G612" s="44">
        <f t="shared" si="119"/>
        <v>2.46</v>
      </c>
      <c r="K612" s="40">
        <v>43739</v>
      </c>
      <c r="L612" s="54" t="str">
        <f t="shared" si="120"/>
        <v>.</v>
      </c>
      <c r="M612" s="58">
        <f t="shared" si="121"/>
        <v>0</v>
      </c>
      <c r="N612" s="124">
        <f t="shared" si="116"/>
        <v>0</v>
      </c>
      <c r="O612" s="120">
        <f t="shared" si="117"/>
        <v>0</v>
      </c>
      <c r="P612" s="42"/>
      <c r="Q612" s="141">
        <f t="shared" si="122"/>
        <v>0</v>
      </c>
      <c r="R612" s="120" t="b">
        <f t="shared" si="124"/>
        <v>0</v>
      </c>
      <c r="S612" s="142">
        <f t="shared" si="125"/>
        <v>0</v>
      </c>
      <c r="T612" s="120">
        <f t="shared" si="126"/>
        <v>0</v>
      </c>
      <c r="U612" s="120">
        <f t="shared" si="123"/>
        <v>0</v>
      </c>
      <c r="W612" s="125">
        <f t="shared" si="118"/>
        <v>0</v>
      </c>
    </row>
    <row r="613" spans="2:23" x14ac:dyDescent="0.25">
      <c r="B613" s="47"/>
      <c r="C613" s="51">
        <v>605</v>
      </c>
      <c r="D613" s="51">
        <v>30</v>
      </c>
      <c r="E613" s="51"/>
      <c r="F613" s="53">
        <v>0.75</v>
      </c>
      <c r="G613" s="44">
        <f t="shared" si="119"/>
        <v>2.4500000000000002</v>
      </c>
      <c r="K613" s="40">
        <v>43770</v>
      </c>
      <c r="L613" s="54" t="str">
        <f t="shared" si="120"/>
        <v>.</v>
      </c>
      <c r="M613" s="58">
        <f t="shared" si="121"/>
        <v>0</v>
      </c>
      <c r="N613" s="124">
        <f t="shared" ref="N613:N640" si="127">IF(U612&gt;0,U612,0)</f>
        <v>0</v>
      </c>
      <c r="O613" s="120">
        <f t="shared" ref="O613:O640" si="128">IF(M613+N613&gt;0,(M613+N613)*G613/100/365*D613,0)</f>
        <v>0</v>
      </c>
      <c r="P613" s="42"/>
      <c r="Q613" s="141">
        <f t="shared" si="122"/>
        <v>0</v>
      </c>
      <c r="R613" s="120" t="b">
        <f t="shared" si="124"/>
        <v>0</v>
      </c>
      <c r="S613" s="142">
        <f t="shared" si="125"/>
        <v>0</v>
      </c>
      <c r="T613" s="120">
        <f t="shared" si="126"/>
        <v>0</v>
      </c>
      <c r="U613" s="120">
        <f t="shared" si="123"/>
        <v>0</v>
      </c>
      <c r="W613" s="125">
        <f t="shared" si="118"/>
        <v>0</v>
      </c>
    </row>
    <row r="614" spans="2:23" x14ac:dyDescent="0.25">
      <c r="B614" s="47"/>
      <c r="C614" s="51">
        <v>606</v>
      </c>
      <c r="D614" s="51">
        <v>31</v>
      </c>
      <c r="E614" s="51"/>
      <c r="F614" s="53">
        <v>0.75</v>
      </c>
      <c r="G614" s="44">
        <f t="shared" si="119"/>
        <v>2.4500000000000002</v>
      </c>
      <c r="I614" s="96">
        <f>SUM(G603:G614)/12</f>
        <v>2.8716666666666666</v>
      </c>
      <c r="K614" s="40">
        <v>43800</v>
      </c>
      <c r="L614" s="54" t="str">
        <f t="shared" si="120"/>
        <v>.</v>
      </c>
      <c r="M614" s="58">
        <f t="shared" si="121"/>
        <v>0</v>
      </c>
      <c r="N614" s="124">
        <f t="shared" si="127"/>
        <v>0</v>
      </c>
      <c r="O614" s="120">
        <f t="shared" si="128"/>
        <v>0</v>
      </c>
      <c r="P614" s="42"/>
      <c r="Q614" s="141">
        <f t="shared" si="122"/>
        <v>0</v>
      </c>
      <c r="R614" s="120" t="b">
        <f t="shared" si="124"/>
        <v>0</v>
      </c>
      <c r="S614" s="142">
        <f t="shared" si="125"/>
        <v>0</v>
      </c>
      <c r="T614" s="120">
        <f t="shared" si="126"/>
        <v>0</v>
      </c>
      <c r="U614" s="120">
        <f t="shared" si="123"/>
        <v>0</v>
      </c>
      <c r="W614" s="125">
        <f t="shared" si="118"/>
        <v>0</v>
      </c>
    </row>
    <row r="615" spans="2:23" x14ac:dyDescent="0.25">
      <c r="B615" s="47"/>
      <c r="C615" s="47">
        <v>607</v>
      </c>
      <c r="D615" s="51">
        <v>31</v>
      </c>
      <c r="E615" s="51"/>
      <c r="F615" s="53">
        <v>0.75</v>
      </c>
      <c r="G615" s="44">
        <f t="shared" si="119"/>
        <v>2.4500000000000002</v>
      </c>
      <c r="H615" s="39">
        <f>H603+1</f>
        <v>2020</v>
      </c>
      <c r="K615" s="40">
        <v>43831</v>
      </c>
      <c r="L615" s="54" t="str">
        <f t="shared" si="120"/>
        <v>.</v>
      </c>
      <c r="M615" s="58">
        <f t="shared" si="121"/>
        <v>0</v>
      </c>
      <c r="N615" s="124">
        <f t="shared" si="127"/>
        <v>0</v>
      </c>
      <c r="O615" s="120">
        <f t="shared" si="128"/>
        <v>0</v>
      </c>
      <c r="P615" s="42"/>
      <c r="Q615" s="141">
        <f t="shared" si="122"/>
        <v>0</v>
      </c>
      <c r="R615" s="120" t="b">
        <f t="shared" si="124"/>
        <v>0</v>
      </c>
      <c r="S615" s="142">
        <f t="shared" si="125"/>
        <v>0</v>
      </c>
      <c r="T615" s="120">
        <f t="shared" si="126"/>
        <v>0</v>
      </c>
      <c r="U615" s="120">
        <f t="shared" si="123"/>
        <v>0</v>
      </c>
      <c r="W615" s="125">
        <f t="shared" si="118"/>
        <v>0</v>
      </c>
    </row>
    <row r="616" spans="2:23" x14ac:dyDescent="0.25">
      <c r="B616" s="47"/>
      <c r="C616" s="51">
        <v>608</v>
      </c>
      <c r="D616" s="51">
        <v>28.25</v>
      </c>
      <c r="E616" s="51"/>
      <c r="F616" s="53">
        <v>0.75</v>
      </c>
      <c r="G616" s="44">
        <f t="shared" si="119"/>
        <v>2.4500000000000002</v>
      </c>
      <c r="K616" s="40">
        <v>43862</v>
      </c>
      <c r="L616" s="54" t="str">
        <f t="shared" si="120"/>
        <v>.</v>
      </c>
      <c r="M616" s="58">
        <f t="shared" si="121"/>
        <v>0</v>
      </c>
      <c r="N616" s="124">
        <f t="shared" si="127"/>
        <v>0</v>
      </c>
      <c r="O616" s="120">
        <f t="shared" si="128"/>
        <v>0</v>
      </c>
      <c r="P616" s="42"/>
      <c r="Q616" s="141">
        <f t="shared" si="122"/>
        <v>0</v>
      </c>
      <c r="R616" s="120" t="b">
        <f t="shared" si="124"/>
        <v>0</v>
      </c>
      <c r="S616" s="142">
        <f t="shared" si="125"/>
        <v>0</v>
      </c>
      <c r="T616" s="120">
        <f t="shared" si="126"/>
        <v>0</v>
      </c>
      <c r="U616" s="120">
        <f t="shared" si="123"/>
        <v>0</v>
      </c>
      <c r="W616" s="125">
        <f t="shared" si="118"/>
        <v>0</v>
      </c>
    </row>
    <row r="617" spans="2:23" x14ac:dyDescent="0.25">
      <c r="B617" s="47"/>
      <c r="C617" s="51">
        <v>609</v>
      </c>
      <c r="D617" s="51">
        <v>31</v>
      </c>
      <c r="E617" s="51"/>
      <c r="F617" s="53">
        <v>0.43</v>
      </c>
      <c r="G617" s="44">
        <f t="shared" si="119"/>
        <v>2.13</v>
      </c>
      <c r="K617" s="40">
        <v>43891</v>
      </c>
      <c r="L617" s="54" t="str">
        <f t="shared" si="120"/>
        <v>.</v>
      </c>
      <c r="M617" s="58">
        <f t="shared" si="121"/>
        <v>0</v>
      </c>
      <c r="N617" s="124">
        <f t="shared" si="127"/>
        <v>0</v>
      </c>
      <c r="O617" s="120">
        <f t="shared" si="128"/>
        <v>0</v>
      </c>
      <c r="P617" s="42"/>
      <c r="Q617" s="141">
        <f t="shared" si="122"/>
        <v>0</v>
      </c>
      <c r="R617" s="120" t="b">
        <f t="shared" si="124"/>
        <v>0</v>
      </c>
      <c r="S617" s="142">
        <f t="shared" si="125"/>
        <v>0</v>
      </c>
      <c r="T617" s="120">
        <f t="shared" si="126"/>
        <v>0</v>
      </c>
      <c r="U617" s="120">
        <f t="shared" si="123"/>
        <v>0</v>
      </c>
      <c r="W617" s="125">
        <f t="shared" si="118"/>
        <v>0</v>
      </c>
    </row>
    <row r="618" spans="2:23" x14ac:dyDescent="0.25">
      <c r="B618" s="47"/>
      <c r="C618" s="47">
        <v>610</v>
      </c>
      <c r="D618" s="51">
        <v>30</v>
      </c>
      <c r="E618" s="51"/>
      <c r="F618" s="53">
        <v>0.25</v>
      </c>
      <c r="G618" s="44">
        <f t="shared" si="119"/>
        <v>1.95</v>
      </c>
      <c r="K618" s="40">
        <v>43922</v>
      </c>
      <c r="L618" s="54" t="str">
        <f t="shared" si="120"/>
        <v>.</v>
      </c>
      <c r="M618" s="58">
        <f t="shared" si="121"/>
        <v>0</v>
      </c>
      <c r="N618" s="124">
        <f t="shared" si="127"/>
        <v>0</v>
      </c>
      <c r="O618" s="120">
        <f t="shared" si="128"/>
        <v>0</v>
      </c>
      <c r="P618" s="42"/>
      <c r="Q618" s="141">
        <f t="shared" si="122"/>
        <v>0</v>
      </c>
      <c r="R618" s="120" t="b">
        <f t="shared" si="124"/>
        <v>0</v>
      </c>
      <c r="S618" s="142">
        <f t="shared" si="125"/>
        <v>0</v>
      </c>
      <c r="T618" s="120">
        <f t="shared" si="126"/>
        <v>0</v>
      </c>
      <c r="U618" s="120">
        <f t="shared" si="123"/>
        <v>0</v>
      </c>
      <c r="W618" s="125">
        <f t="shared" si="118"/>
        <v>0</v>
      </c>
    </row>
    <row r="619" spans="2:23" x14ac:dyDescent="0.25">
      <c r="B619" s="47"/>
      <c r="C619" s="51">
        <v>611</v>
      </c>
      <c r="D619" s="51">
        <v>31</v>
      </c>
      <c r="E619" s="51"/>
      <c r="F619" s="53">
        <v>0.25</v>
      </c>
      <c r="G619" s="44">
        <f t="shared" si="119"/>
        <v>1.95</v>
      </c>
      <c r="K619" s="40">
        <v>43952</v>
      </c>
      <c r="L619" s="54" t="str">
        <f t="shared" si="120"/>
        <v>.</v>
      </c>
      <c r="M619" s="58">
        <f t="shared" si="121"/>
        <v>0</v>
      </c>
      <c r="N619" s="124">
        <f t="shared" si="127"/>
        <v>0</v>
      </c>
      <c r="O619" s="120">
        <f t="shared" si="128"/>
        <v>0</v>
      </c>
      <c r="P619" s="42"/>
      <c r="Q619" s="141">
        <f t="shared" si="122"/>
        <v>0</v>
      </c>
      <c r="R619" s="120" t="b">
        <f t="shared" si="124"/>
        <v>0</v>
      </c>
      <c r="S619" s="142">
        <f t="shared" si="125"/>
        <v>0</v>
      </c>
      <c r="T619" s="120">
        <f t="shared" si="126"/>
        <v>0</v>
      </c>
      <c r="U619" s="120">
        <f t="shared" si="123"/>
        <v>0</v>
      </c>
      <c r="W619" s="125">
        <f t="shared" si="118"/>
        <v>0</v>
      </c>
    </row>
    <row r="620" spans="2:23" x14ac:dyDescent="0.25">
      <c r="B620" s="47"/>
      <c r="C620" s="51">
        <v>612</v>
      </c>
      <c r="D620" s="51">
        <v>30</v>
      </c>
      <c r="E620" s="51"/>
      <c r="F620" s="53">
        <v>0.25</v>
      </c>
      <c r="G620" s="44">
        <f t="shared" si="119"/>
        <v>1.95</v>
      </c>
      <c r="K620" s="40">
        <v>43983</v>
      </c>
      <c r="L620" s="54" t="str">
        <f t="shared" si="120"/>
        <v>.</v>
      </c>
      <c r="M620" s="58">
        <f t="shared" si="121"/>
        <v>0</v>
      </c>
      <c r="N620" s="124">
        <f t="shared" si="127"/>
        <v>0</v>
      </c>
      <c r="O620" s="120">
        <f t="shared" si="128"/>
        <v>0</v>
      </c>
      <c r="P620" s="115">
        <f>SUM(O609:O620)</f>
        <v>0</v>
      </c>
      <c r="Q620" s="141">
        <f t="shared" si="122"/>
        <v>0</v>
      </c>
      <c r="R620" s="120" t="b">
        <f t="shared" si="124"/>
        <v>0</v>
      </c>
      <c r="S620" s="142">
        <f t="shared" si="125"/>
        <v>0</v>
      </c>
      <c r="T620" s="120">
        <f t="shared" si="126"/>
        <v>0</v>
      </c>
      <c r="U620" s="120">
        <f t="shared" si="123"/>
        <v>0</v>
      </c>
      <c r="W620" s="125">
        <f t="shared" si="118"/>
        <v>0</v>
      </c>
    </row>
    <row r="621" spans="2:23" x14ac:dyDescent="0.25">
      <c r="B621" s="47">
        <f>B609+1</f>
        <v>52</v>
      </c>
      <c r="C621" s="47">
        <v>613</v>
      </c>
      <c r="D621" s="51">
        <v>31</v>
      </c>
      <c r="E621" s="51"/>
      <c r="F621" s="53">
        <v>0.25</v>
      </c>
      <c r="G621" s="44">
        <f t="shared" si="119"/>
        <v>1.95</v>
      </c>
      <c r="K621" s="40">
        <v>44013</v>
      </c>
      <c r="L621" s="54" t="str">
        <f t="shared" si="120"/>
        <v>.</v>
      </c>
      <c r="M621" s="58">
        <f t="shared" si="121"/>
        <v>0</v>
      </c>
      <c r="N621" s="124">
        <f t="shared" si="127"/>
        <v>0</v>
      </c>
      <c r="O621" s="120">
        <f t="shared" si="128"/>
        <v>0</v>
      </c>
      <c r="P621" s="42"/>
      <c r="Q621" s="141">
        <f t="shared" si="122"/>
        <v>0</v>
      </c>
      <c r="R621" s="120" t="b">
        <f t="shared" si="124"/>
        <v>0</v>
      </c>
      <c r="S621" s="142">
        <f t="shared" si="125"/>
        <v>0</v>
      </c>
      <c r="T621" s="120">
        <f t="shared" si="126"/>
        <v>0</v>
      </c>
      <c r="U621" s="120">
        <f t="shared" si="123"/>
        <v>0</v>
      </c>
      <c r="W621" s="125">
        <f t="shared" si="118"/>
        <v>0</v>
      </c>
    </row>
    <row r="622" spans="2:23" x14ac:dyDescent="0.25">
      <c r="B622" s="47"/>
      <c r="C622" s="51">
        <v>614</v>
      </c>
      <c r="D622" s="51">
        <v>31</v>
      </c>
      <c r="E622" s="51"/>
      <c r="F622" s="53">
        <v>0.25</v>
      </c>
      <c r="G622" s="44">
        <f t="shared" si="119"/>
        <v>1.95</v>
      </c>
      <c r="K622" s="40">
        <v>44044</v>
      </c>
      <c r="L622" s="54" t="str">
        <f t="shared" si="120"/>
        <v>.</v>
      </c>
      <c r="M622" s="58">
        <f t="shared" si="121"/>
        <v>0</v>
      </c>
      <c r="N622" s="124">
        <f t="shared" si="127"/>
        <v>0</v>
      </c>
      <c r="O622" s="120">
        <f t="shared" si="128"/>
        <v>0</v>
      </c>
      <c r="P622" s="42"/>
      <c r="Q622" s="141">
        <f t="shared" si="122"/>
        <v>0</v>
      </c>
      <c r="R622" s="120" t="b">
        <f t="shared" si="124"/>
        <v>0</v>
      </c>
      <c r="S622" s="142">
        <f t="shared" si="125"/>
        <v>0</v>
      </c>
      <c r="T622" s="120">
        <f t="shared" si="126"/>
        <v>0</v>
      </c>
      <c r="U622" s="120">
        <f t="shared" si="123"/>
        <v>0</v>
      </c>
      <c r="W622" s="125">
        <f t="shared" si="118"/>
        <v>0</v>
      </c>
    </row>
    <row r="623" spans="2:23" x14ac:dyDescent="0.25">
      <c r="B623" s="47"/>
      <c r="C623" s="51">
        <v>615</v>
      </c>
      <c r="D623" s="51">
        <v>30</v>
      </c>
      <c r="E623" s="51"/>
      <c r="F623" s="53">
        <v>0.25</v>
      </c>
      <c r="G623" s="44">
        <f t="shared" si="119"/>
        <v>1.95</v>
      </c>
      <c r="K623" s="40">
        <v>44075</v>
      </c>
      <c r="L623" s="54" t="str">
        <f t="shared" si="120"/>
        <v>.</v>
      </c>
      <c r="M623" s="58">
        <f t="shared" si="121"/>
        <v>0</v>
      </c>
      <c r="N623" s="124">
        <f t="shared" si="127"/>
        <v>0</v>
      </c>
      <c r="O623" s="120">
        <f t="shared" si="128"/>
        <v>0</v>
      </c>
      <c r="P623" s="42"/>
      <c r="Q623" s="141">
        <f t="shared" si="122"/>
        <v>0</v>
      </c>
      <c r="R623" s="120" t="b">
        <f t="shared" si="124"/>
        <v>0</v>
      </c>
      <c r="S623" s="142">
        <f t="shared" si="125"/>
        <v>0</v>
      </c>
      <c r="T623" s="120">
        <f t="shared" si="126"/>
        <v>0</v>
      </c>
      <c r="U623" s="120">
        <f t="shared" si="123"/>
        <v>0</v>
      </c>
      <c r="W623" s="125">
        <f t="shared" si="118"/>
        <v>0</v>
      </c>
    </row>
    <row r="624" spans="2:23" x14ac:dyDescent="0.25">
      <c r="B624" s="47"/>
      <c r="C624" s="47">
        <v>616</v>
      </c>
      <c r="D624" s="51">
        <v>31</v>
      </c>
      <c r="E624" s="51"/>
      <c r="F624" s="53">
        <v>0.25</v>
      </c>
      <c r="G624" s="44">
        <f t="shared" si="119"/>
        <v>1.95</v>
      </c>
      <c r="K624" s="40">
        <v>44105</v>
      </c>
      <c r="L624" s="54" t="str">
        <f t="shared" si="120"/>
        <v>.</v>
      </c>
      <c r="M624" s="58">
        <f t="shared" si="121"/>
        <v>0</v>
      </c>
      <c r="N624" s="124">
        <f t="shared" si="127"/>
        <v>0</v>
      </c>
      <c r="O624" s="120">
        <f t="shared" si="128"/>
        <v>0</v>
      </c>
      <c r="P624" s="42"/>
      <c r="Q624" s="141">
        <f t="shared" si="122"/>
        <v>0</v>
      </c>
      <c r="R624" s="120" t="b">
        <f t="shared" si="124"/>
        <v>0</v>
      </c>
      <c r="S624" s="142">
        <f t="shared" si="125"/>
        <v>0</v>
      </c>
      <c r="T624" s="120">
        <f t="shared" si="126"/>
        <v>0</v>
      </c>
      <c r="U624" s="120">
        <f t="shared" si="123"/>
        <v>0</v>
      </c>
      <c r="W624" s="125">
        <f t="shared" si="118"/>
        <v>0</v>
      </c>
    </row>
    <row r="625" spans="2:23" x14ac:dyDescent="0.25">
      <c r="B625" s="47"/>
      <c r="C625" s="51">
        <v>617</v>
      </c>
      <c r="D625" s="51">
        <v>30</v>
      </c>
      <c r="E625" s="51"/>
      <c r="F625" s="53">
        <v>0.11</v>
      </c>
      <c r="G625" s="44">
        <f t="shared" si="119"/>
        <v>1.81</v>
      </c>
      <c r="K625" s="40">
        <v>44136</v>
      </c>
      <c r="L625" s="54" t="str">
        <f t="shared" si="120"/>
        <v>.</v>
      </c>
      <c r="M625" s="58">
        <f t="shared" si="121"/>
        <v>0</v>
      </c>
      <c r="N625" s="124">
        <f t="shared" si="127"/>
        <v>0</v>
      </c>
      <c r="O625" s="120">
        <f t="shared" si="128"/>
        <v>0</v>
      </c>
      <c r="P625" s="42"/>
      <c r="Q625" s="141">
        <f t="shared" si="122"/>
        <v>0</v>
      </c>
      <c r="R625" s="120" t="b">
        <f t="shared" si="124"/>
        <v>0</v>
      </c>
      <c r="S625" s="142">
        <f t="shared" si="125"/>
        <v>0</v>
      </c>
      <c r="T625" s="120">
        <f t="shared" si="126"/>
        <v>0</v>
      </c>
      <c r="U625" s="120">
        <f t="shared" si="123"/>
        <v>0</v>
      </c>
      <c r="W625" s="125">
        <f t="shared" si="118"/>
        <v>0</v>
      </c>
    </row>
    <row r="626" spans="2:23" x14ac:dyDescent="0.25">
      <c r="B626" s="47"/>
      <c r="C626" s="51">
        <v>618</v>
      </c>
      <c r="D626" s="51">
        <v>31</v>
      </c>
      <c r="E626" s="51"/>
      <c r="F626" s="53">
        <v>0.1</v>
      </c>
      <c r="G626" s="44">
        <f t="shared" si="119"/>
        <v>1.8</v>
      </c>
      <c r="I626" s="96">
        <f>SUM(G615:G626)/12</f>
        <v>2.0241666666666664</v>
      </c>
      <c r="K626" s="40">
        <v>44166</v>
      </c>
      <c r="L626" s="54" t="str">
        <f t="shared" si="120"/>
        <v>.</v>
      </c>
      <c r="M626" s="58">
        <f t="shared" si="121"/>
        <v>0</v>
      </c>
      <c r="N626" s="124">
        <f t="shared" si="127"/>
        <v>0</v>
      </c>
      <c r="O626" s="120">
        <f t="shared" si="128"/>
        <v>0</v>
      </c>
      <c r="P626" s="42"/>
      <c r="Q626" s="141">
        <f t="shared" si="122"/>
        <v>0</v>
      </c>
      <c r="R626" s="120" t="b">
        <f t="shared" si="124"/>
        <v>0</v>
      </c>
      <c r="S626" s="142">
        <f t="shared" si="125"/>
        <v>0</v>
      </c>
      <c r="T626" s="120">
        <f t="shared" si="126"/>
        <v>0</v>
      </c>
      <c r="U626" s="120">
        <f t="shared" si="123"/>
        <v>0</v>
      </c>
      <c r="W626" s="125">
        <f t="shared" si="118"/>
        <v>0</v>
      </c>
    </row>
    <row r="627" spans="2:23" x14ac:dyDescent="0.25">
      <c r="B627" s="47"/>
      <c r="C627" s="47">
        <v>619</v>
      </c>
      <c r="D627" s="51">
        <v>31</v>
      </c>
      <c r="E627" s="51"/>
      <c r="F627" s="53">
        <v>0.1</v>
      </c>
      <c r="G627" s="44">
        <f t="shared" si="119"/>
        <v>1.8</v>
      </c>
      <c r="H627" s="39">
        <f>H615+1</f>
        <v>2021</v>
      </c>
      <c r="K627" s="40">
        <v>44197</v>
      </c>
      <c r="L627" s="54" t="str">
        <f t="shared" si="120"/>
        <v>.</v>
      </c>
      <c r="M627" s="58">
        <f t="shared" si="121"/>
        <v>0</v>
      </c>
      <c r="N627" s="124">
        <f t="shared" si="127"/>
        <v>0</v>
      </c>
      <c r="O627" s="120">
        <f t="shared" si="128"/>
        <v>0</v>
      </c>
      <c r="P627" s="42"/>
      <c r="Q627" s="141">
        <f t="shared" si="122"/>
        <v>0</v>
      </c>
      <c r="R627" s="120" t="b">
        <f t="shared" si="124"/>
        <v>0</v>
      </c>
      <c r="S627" s="142">
        <f t="shared" si="125"/>
        <v>0</v>
      </c>
      <c r="T627" s="120">
        <f t="shared" si="126"/>
        <v>0</v>
      </c>
      <c r="U627" s="120">
        <f t="shared" si="123"/>
        <v>0</v>
      </c>
      <c r="W627" s="125">
        <f t="shared" si="118"/>
        <v>0</v>
      </c>
    </row>
    <row r="628" spans="2:23" x14ac:dyDescent="0.25">
      <c r="B628" s="47"/>
      <c r="C628" s="51">
        <v>620</v>
      </c>
      <c r="D628" s="51">
        <v>28.25</v>
      </c>
      <c r="E628" s="51"/>
      <c r="F628" s="53">
        <v>0.1</v>
      </c>
      <c r="G628" s="44">
        <f t="shared" si="119"/>
        <v>1.8</v>
      </c>
      <c r="K628" s="40">
        <v>44228</v>
      </c>
      <c r="L628" s="54" t="str">
        <f t="shared" si="120"/>
        <v>.</v>
      </c>
      <c r="M628" s="58">
        <f t="shared" si="121"/>
        <v>0</v>
      </c>
      <c r="N628" s="124">
        <f t="shared" si="127"/>
        <v>0</v>
      </c>
      <c r="O628" s="120">
        <f t="shared" si="128"/>
        <v>0</v>
      </c>
      <c r="P628" s="42"/>
      <c r="Q628" s="141">
        <f t="shared" si="122"/>
        <v>0</v>
      </c>
      <c r="R628" s="120" t="b">
        <f t="shared" si="124"/>
        <v>0</v>
      </c>
      <c r="S628" s="142">
        <f t="shared" si="125"/>
        <v>0</v>
      </c>
      <c r="T628" s="120">
        <f t="shared" si="126"/>
        <v>0</v>
      </c>
      <c r="U628" s="120">
        <f t="shared" si="123"/>
        <v>0</v>
      </c>
      <c r="W628" s="125">
        <f t="shared" si="118"/>
        <v>0</v>
      </c>
    </row>
    <row r="629" spans="2:23" x14ac:dyDescent="0.25">
      <c r="B629" s="47"/>
      <c r="C629" s="56"/>
      <c r="D629" s="51">
        <v>31</v>
      </c>
      <c r="E629" s="51"/>
      <c r="F629" s="53">
        <v>0.1</v>
      </c>
      <c r="G629" s="44">
        <f t="shared" si="119"/>
        <v>1.8</v>
      </c>
      <c r="K629" s="40">
        <v>44256</v>
      </c>
      <c r="L629" s="54" t="str">
        <f t="shared" si="120"/>
        <v>.</v>
      </c>
      <c r="M629" s="58">
        <f t="shared" si="121"/>
        <v>0</v>
      </c>
      <c r="N629" s="124">
        <f t="shared" si="127"/>
        <v>0</v>
      </c>
      <c r="O629" s="120">
        <f t="shared" si="128"/>
        <v>0</v>
      </c>
      <c r="P629" s="42"/>
      <c r="Q629" s="141">
        <f t="shared" si="122"/>
        <v>0</v>
      </c>
      <c r="R629" s="120" t="b">
        <f t="shared" si="124"/>
        <v>0</v>
      </c>
      <c r="S629" s="142">
        <f t="shared" si="125"/>
        <v>0</v>
      </c>
      <c r="T629" s="120">
        <f t="shared" si="126"/>
        <v>0</v>
      </c>
      <c r="U629" s="120">
        <f t="shared" si="123"/>
        <v>0</v>
      </c>
      <c r="W629" s="125">
        <f t="shared" si="118"/>
        <v>0</v>
      </c>
    </row>
    <row r="630" spans="2:23" x14ac:dyDescent="0.25">
      <c r="B630" s="47"/>
      <c r="C630" s="57"/>
      <c r="D630" s="51">
        <v>30</v>
      </c>
      <c r="E630" s="51"/>
      <c r="F630" s="53">
        <v>0.1</v>
      </c>
      <c r="G630" s="44">
        <f t="shared" si="119"/>
        <v>1.8</v>
      </c>
      <c r="K630" s="40">
        <v>44287</v>
      </c>
      <c r="L630" s="54" t="str">
        <f t="shared" si="120"/>
        <v>.</v>
      </c>
      <c r="M630" s="58">
        <f t="shared" si="121"/>
        <v>0</v>
      </c>
      <c r="N630" s="124">
        <f t="shared" si="127"/>
        <v>0</v>
      </c>
      <c r="O630" s="120">
        <f t="shared" si="128"/>
        <v>0</v>
      </c>
      <c r="P630" s="42"/>
      <c r="Q630" s="141">
        <f t="shared" si="122"/>
        <v>0</v>
      </c>
      <c r="R630" s="120" t="b">
        <f t="shared" si="124"/>
        <v>0</v>
      </c>
      <c r="S630" s="142">
        <f t="shared" si="125"/>
        <v>0</v>
      </c>
      <c r="T630" s="120">
        <f t="shared" si="126"/>
        <v>0</v>
      </c>
      <c r="U630" s="120">
        <f t="shared" si="123"/>
        <v>0</v>
      </c>
      <c r="W630" s="125">
        <f t="shared" si="118"/>
        <v>0</v>
      </c>
    </row>
    <row r="631" spans="2:23" x14ac:dyDescent="0.25">
      <c r="B631" s="47"/>
      <c r="C631" s="57"/>
      <c r="D631" s="51">
        <v>31</v>
      </c>
      <c r="E631" s="51"/>
      <c r="F631" s="53">
        <v>0.1</v>
      </c>
      <c r="G631" s="44">
        <f t="shared" si="119"/>
        <v>1.8</v>
      </c>
      <c r="K631" s="40">
        <v>44317</v>
      </c>
      <c r="L631" s="54" t="str">
        <f t="shared" si="120"/>
        <v>.</v>
      </c>
      <c r="M631" s="58">
        <f t="shared" si="121"/>
        <v>0</v>
      </c>
      <c r="N631" s="124">
        <f t="shared" si="127"/>
        <v>0</v>
      </c>
      <c r="O631" s="120">
        <f t="shared" si="128"/>
        <v>0</v>
      </c>
      <c r="P631" s="42"/>
      <c r="Q631" s="141">
        <f t="shared" si="122"/>
        <v>0</v>
      </c>
      <c r="R631" s="120" t="b">
        <f t="shared" si="124"/>
        <v>0</v>
      </c>
      <c r="S631" s="142">
        <f t="shared" si="125"/>
        <v>0</v>
      </c>
      <c r="T631" s="120">
        <f t="shared" si="126"/>
        <v>0</v>
      </c>
      <c r="U631" s="120">
        <f t="shared" si="123"/>
        <v>0</v>
      </c>
      <c r="W631" s="125">
        <f t="shared" si="118"/>
        <v>0</v>
      </c>
    </row>
    <row r="632" spans="2:23" x14ac:dyDescent="0.25">
      <c r="B632" s="47"/>
      <c r="C632" s="57"/>
      <c r="D632" s="51">
        <v>30</v>
      </c>
      <c r="E632" s="51"/>
      <c r="F632" s="53">
        <v>0.1</v>
      </c>
      <c r="G632" s="44">
        <f t="shared" si="119"/>
        <v>1.8</v>
      </c>
      <c r="K632" s="40">
        <v>44348</v>
      </c>
      <c r="L632" s="54" t="str">
        <f t="shared" si="120"/>
        <v>.</v>
      </c>
      <c r="M632" s="58">
        <f t="shared" si="121"/>
        <v>0</v>
      </c>
      <c r="N632" s="124">
        <f t="shared" si="127"/>
        <v>0</v>
      </c>
      <c r="O632" s="120">
        <f t="shared" si="128"/>
        <v>0</v>
      </c>
      <c r="P632" s="115">
        <f>SUM(O621:O632)</f>
        <v>0</v>
      </c>
      <c r="Q632" s="141">
        <f t="shared" si="122"/>
        <v>0</v>
      </c>
      <c r="R632" s="120" t="b">
        <f t="shared" si="124"/>
        <v>0</v>
      </c>
      <c r="S632" s="142">
        <f t="shared" si="125"/>
        <v>0</v>
      </c>
      <c r="T632" s="120">
        <f t="shared" si="126"/>
        <v>0</v>
      </c>
      <c r="U632" s="120">
        <f t="shared" si="123"/>
        <v>0</v>
      </c>
      <c r="W632" s="125">
        <f t="shared" si="118"/>
        <v>0</v>
      </c>
    </row>
    <row r="633" spans="2:23" x14ac:dyDescent="0.25">
      <c r="B633" s="47"/>
      <c r="C633" s="57"/>
      <c r="D633" s="51">
        <v>31</v>
      </c>
      <c r="E633" s="51"/>
      <c r="F633" s="53">
        <v>0.1</v>
      </c>
      <c r="G633" s="44">
        <f t="shared" si="119"/>
        <v>1.8</v>
      </c>
      <c r="K633" s="40">
        <v>44378</v>
      </c>
      <c r="L633" s="54" t="str">
        <f t="shared" si="120"/>
        <v>.</v>
      </c>
      <c r="M633" s="58">
        <f t="shared" si="121"/>
        <v>0</v>
      </c>
      <c r="N633" s="124">
        <f t="shared" si="127"/>
        <v>0</v>
      </c>
      <c r="O633" s="120">
        <f t="shared" si="128"/>
        <v>0</v>
      </c>
      <c r="P633" s="42"/>
      <c r="Q633" s="141">
        <f t="shared" si="122"/>
        <v>0</v>
      </c>
      <c r="R633" s="120" t="b">
        <f t="shared" si="124"/>
        <v>0</v>
      </c>
      <c r="S633" s="142">
        <f t="shared" si="125"/>
        <v>0</v>
      </c>
      <c r="T633" s="120">
        <f t="shared" si="126"/>
        <v>0</v>
      </c>
      <c r="U633" s="120">
        <f t="shared" si="123"/>
        <v>0</v>
      </c>
      <c r="W633" s="125">
        <f t="shared" si="118"/>
        <v>0</v>
      </c>
    </row>
    <row r="634" spans="2:23" x14ac:dyDescent="0.25">
      <c r="B634" s="47"/>
      <c r="C634" s="57"/>
      <c r="D634" s="51">
        <v>31</v>
      </c>
      <c r="E634" s="51"/>
      <c r="F634" s="53">
        <v>0.1</v>
      </c>
      <c r="G634" s="44">
        <f t="shared" si="119"/>
        <v>1.8</v>
      </c>
      <c r="K634" s="40">
        <v>44409</v>
      </c>
      <c r="L634" s="54" t="str">
        <f t="shared" si="120"/>
        <v>.</v>
      </c>
      <c r="M634" s="58">
        <f t="shared" si="121"/>
        <v>0</v>
      </c>
      <c r="N634" s="124">
        <f t="shared" si="127"/>
        <v>0</v>
      </c>
      <c r="O634" s="120">
        <f t="shared" si="128"/>
        <v>0</v>
      </c>
      <c r="P634" s="42"/>
      <c r="Q634" s="141">
        <f t="shared" si="122"/>
        <v>0</v>
      </c>
      <c r="R634" s="120" t="b">
        <f t="shared" si="124"/>
        <v>0</v>
      </c>
      <c r="S634" s="142">
        <f t="shared" si="125"/>
        <v>0</v>
      </c>
      <c r="T634" s="120">
        <f t="shared" si="126"/>
        <v>0</v>
      </c>
      <c r="U634" s="120">
        <f t="shared" si="123"/>
        <v>0</v>
      </c>
      <c r="W634" s="125">
        <f t="shared" si="118"/>
        <v>0</v>
      </c>
    </row>
    <row r="635" spans="2:23" x14ac:dyDescent="0.25">
      <c r="B635" s="47"/>
      <c r="C635" s="57"/>
      <c r="D635" s="51">
        <v>30</v>
      </c>
      <c r="E635" s="51"/>
      <c r="F635" s="53">
        <v>0.1</v>
      </c>
      <c r="G635" s="44">
        <f t="shared" si="119"/>
        <v>1.8</v>
      </c>
      <c r="K635" s="40">
        <v>44440</v>
      </c>
      <c r="L635" s="54" t="str">
        <f t="shared" si="120"/>
        <v>.</v>
      </c>
      <c r="M635" s="58">
        <f t="shared" si="121"/>
        <v>0</v>
      </c>
      <c r="N635" s="124">
        <f t="shared" si="127"/>
        <v>0</v>
      </c>
      <c r="O635" s="120">
        <f t="shared" si="128"/>
        <v>0</v>
      </c>
      <c r="P635" s="42"/>
      <c r="Q635" s="141">
        <f t="shared" si="122"/>
        <v>0</v>
      </c>
      <c r="R635" s="120" t="b">
        <f t="shared" si="124"/>
        <v>0</v>
      </c>
      <c r="S635" s="142">
        <f t="shared" si="125"/>
        <v>0</v>
      </c>
      <c r="T635" s="120">
        <f t="shared" si="126"/>
        <v>0</v>
      </c>
      <c r="U635" s="120">
        <f t="shared" si="123"/>
        <v>0</v>
      </c>
      <c r="W635" s="125">
        <f t="shared" si="118"/>
        <v>0</v>
      </c>
    </row>
    <row r="636" spans="2:23" x14ac:dyDescent="0.25">
      <c r="B636" s="47"/>
      <c r="C636" s="57"/>
      <c r="D636" s="51">
        <v>31</v>
      </c>
      <c r="E636" s="51"/>
      <c r="F636" s="53">
        <v>0.1</v>
      </c>
      <c r="G636" s="44">
        <f t="shared" si="119"/>
        <v>1.8</v>
      </c>
      <c r="K636" s="40">
        <v>44470</v>
      </c>
      <c r="L636" s="54" t="str">
        <f t="shared" si="120"/>
        <v>.</v>
      </c>
      <c r="M636" s="58">
        <f t="shared" si="121"/>
        <v>0</v>
      </c>
      <c r="N636" s="124">
        <f t="shared" si="127"/>
        <v>0</v>
      </c>
      <c r="O636" s="120">
        <f t="shared" si="128"/>
        <v>0</v>
      </c>
      <c r="P636" s="42"/>
      <c r="Q636" s="141">
        <f t="shared" si="122"/>
        <v>0</v>
      </c>
      <c r="R636" s="120" t="b">
        <f t="shared" si="124"/>
        <v>0</v>
      </c>
      <c r="S636" s="142">
        <f t="shared" si="125"/>
        <v>0</v>
      </c>
      <c r="T636" s="120">
        <f t="shared" si="126"/>
        <v>0</v>
      </c>
      <c r="U636" s="120">
        <f t="shared" si="123"/>
        <v>0</v>
      </c>
      <c r="W636" s="125">
        <f t="shared" si="118"/>
        <v>0</v>
      </c>
    </row>
    <row r="637" spans="2:23" x14ac:dyDescent="0.25">
      <c r="B637" s="47"/>
      <c r="C637" s="57"/>
      <c r="D637" s="51">
        <v>30</v>
      </c>
      <c r="E637" s="51"/>
      <c r="F637" s="53">
        <v>0.1</v>
      </c>
      <c r="G637" s="44">
        <f t="shared" si="119"/>
        <v>1.8</v>
      </c>
      <c r="K637" s="40">
        <v>44501</v>
      </c>
      <c r="L637" s="54" t="str">
        <f t="shared" si="120"/>
        <v>.</v>
      </c>
      <c r="M637" s="58">
        <f t="shared" si="121"/>
        <v>0</v>
      </c>
      <c r="N637" s="124">
        <f t="shared" si="127"/>
        <v>0</v>
      </c>
      <c r="O637" s="120">
        <f t="shared" si="128"/>
        <v>0</v>
      </c>
      <c r="P637" s="42"/>
      <c r="Q637" s="141">
        <f t="shared" si="122"/>
        <v>0</v>
      </c>
      <c r="R637" s="120" t="b">
        <f t="shared" si="124"/>
        <v>0</v>
      </c>
      <c r="S637" s="142">
        <f t="shared" si="125"/>
        <v>0</v>
      </c>
      <c r="T637" s="120">
        <f t="shared" si="126"/>
        <v>0</v>
      </c>
      <c r="U637" s="120">
        <f t="shared" si="123"/>
        <v>0</v>
      </c>
      <c r="W637" s="125">
        <f t="shared" si="118"/>
        <v>0</v>
      </c>
    </row>
    <row r="638" spans="2:23" x14ac:dyDescent="0.25">
      <c r="B638" s="47"/>
      <c r="C638" s="57"/>
      <c r="D638" s="51">
        <v>31</v>
      </c>
      <c r="E638" s="51"/>
      <c r="F638" s="53">
        <v>0.1</v>
      </c>
      <c r="G638" s="44">
        <f t="shared" si="119"/>
        <v>1.8</v>
      </c>
      <c r="I638" s="96">
        <f>SUM(G628:G639)/12</f>
        <v>1.8000000000000005</v>
      </c>
      <c r="K638" s="40">
        <v>44531</v>
      </c>
      <c r="L638" s="54" t="str">
        <f t="shared" si="120"/>
        <v>.</v>
      </c>
      <c r="M638" s="58">
        <f t="shared" si="121"/>
        <v>0</v>
      </c>
      <c r="N638" s="124">
        <f t="shared" si="127"/>
        <v>0</v>
      </c>
      <c r="O638" s="120">
        <f t="shared" si="128"/>
        <v>0</v>
      </c>
      <c r="P638" s="42"/>
      <c r="Q638" s="141">
        <f t="shared" si="122"/>
        <v>0</v>
      </c>
      <c r="R638" s="120" t="b">
        <f t="shared" si="124"/>
        <v>0</v>
      </c>
      <c r="S638" s="142">
        <f t="shared" si="125"/>
        <v>0</v>
      </c>
      <c r="T638" s="120">
        <f t="shared" si="126"/>
        <v>0</v>
      </c>
      <c r="U638" s="120">
        <f t="shared" si="123"/>
        <v>0</v>
      </c>
      <c r="W638" s="125">
        <f t="shared" si="118"/>
        <v>0</v>
      </c>
    </row>
    <row r="639" spans="2:23" x14ac:dyDescent="0.25">
      <c r="B639" s="47"/>
      <c r="C639" s="57"/>
      <c r="D639" s="51">
        <v>31</v>
      </c>
      <c r="E639" s="51"/>
      <c r="F639" s="53">
        <v>0.1</v>
      </c>
      <c r="G639" s="44">
        <f t="shared" si="119"/>
        <v>1.8</v>
      </c>
      <c r="H639" s="39">
        <f>H627+1</f>
        <v>2022</v>
      </c>
      <c r="K639" s="40">
        <v>44562</v>
      </c>
      <c r="L639" s="54" t="str">
        <f t="shared" si="120"/>
        <v>.</v>
      </c>
      <c r="M639" s="58">
        <f t="shared" si="121"/>
        <v>0</v>
      </c>
      <c r="N639" s="124">
        <f t="shared" si="127"/>
        <v>0</v>
      </c>
      <c r="O639" s="120">
        <f t="shared" si="128"/>
        <v>0</v>
      </c>
      <c r="P639" s="42"/>
      <c r="Q639" s="141">
        <f t="shared" si="122"/>
        <v>0</v>
      </c>
      <c r="R639" s="120" t="b">
        <f t="shared" si="124"/>
        <v>0</v>
      </c>
      <c r="S639" s="142">
        <f t="shared" si="125"/>
        <v>0</v>
      </c>
      <c r="T639" s="120">
        <f t="shared" si="126"/>
        <v>0</v>
      </c>
      <c r="U639" s="120">
        <f t="shared" si="123"/>
        <v>0</v>
      </c>
      <c r="W639" s="125">
        <f t="shared" si="118"/>
        <v>0</v>
      </c>
    </row>
    <row r="640" spans="2:23" x14ac:dyDescent="0.25">
      <c r="B640" s="47"/>
      <c r="C640" s="57"/>
      <c r="D640" s="51">
        <v>28.25</v>
      </c>
      <c r="E640" s="51"/>
      <c r="F640" s="53">
        <v>0.1</v>
      </c>
      <c r="G640" s="44">
        <f t="shared" si="119"/>
        <v>1.8</v>
      </c>
      <c r="K640" s="40">
        <v>44593</v>
      </c>
      <c r="L640" s="54" t="str">
        <f t="shared" si="120"/>
        <v>.</v>
      </c>
      <c r="M640" s="58">
        <f t="shared" si="121"/>
        <v>0</v>
      </c>
      <c r="N640" s="124">
        <f t="shared" si="127"/>
        <v>0</v>
      </c>
      <c r="O640" s="120">
        <f t="shared" si="128"/>
        <v>0</v>
      </c>
      <c r="P640" s="42"/>
      <c r="Q640" s="141">
        <f t="shared" si="122"/>
        <v>0</v>
      </c>
      <c r="R640" s="120" t="b">
        <f t="shared" si="124"/>
        <v>0</v>
      </c>
      <c r="S640" s="142">
        <f t="shared" si="125"/>
        <v>0</v>
      </c>
      <c r="T640" s="120">
        <f t="shared" si="126"/>
        <v>0</v>
      </c>
      <c r="U640" s="120">
        <f t="shared" si="123"/>
        <v>0</v>
      </c>
      <c r="W640" s="125">
        <f t="shared" si="118"/>
        <v>0</v>
      </c>
    </row>
    <row r="641" spans="9:17" x14ac:dyDescent="0.25">
      <c r="P641" s="42"/>
      <c r="Q641" s="42"/>
    </row>
    <row r="642" spans="9:17" x14ac:dyDescent="0.25">
      <c r="P642" s="42"/>
      <c r="Q642" s="42"/>
    </row>
    <row r="643" spans="9:17" x14ac:dyDescent="0.25">
      <c r="P643" s="115">
        <f>SUM(O633:O643)</f>
        <v>0</v>
      </c>
      <c r="Q643" s="42"/>
    </row>
    <row r="644" spans="9:17" x14ac:dyDescent="0.25">
      <c r="P644" s="42"/>
      <c r="Q644" s="42"/>
    </row>
    <row r="645" spans="9:17" x14ac:dyDescent="0.25">
      <c r="P645" s="42"/>
      <c r="Q645" s="42"/>
    </row>
    <row r="646" spans="9:17" x14ac:dyDescent="0.25">
      <c r="P646" s="42"/>
      <c r="Q646" s="42"/>
    </row>
    <row r="647" spans="9:17" x14ac:dyDescent="0.25">
      <c r="P647" s="42"/>
      <c r="Q647" s="42"/>
    </row>
    <row r="648" spans="9:17" x14ac:dyDescent="0.25">
      <c r="P648" s="42"/>
      <c r="Q648" s="42"/>
    </row>
    <row r="649" spans="9:17" x14ac:dyDescent="0.25">
      <c r="I649" s="96">
        <f>SUM(G639:G649)/12</f>
        <v>0.3</v>
      </c>
      <c r="P649" s="42"/>
      <c r="Q649" s="42"/>
    </row>
    <row r="650" spans="9:17" x14ac:dyDescent="0.25">
      <c r="P650" s="42"/>
      <c r="Q650" s="42"/>
    </row>
    <row r="651" spans="9:17" x14ac:dyDescent="0.25">
      <c r="P651" s="42"/>
      <c r="Q651" s="42"/>
    </row>
    <row r="652" spans="9:17" x14ac:dyDescent="0.25">
      <c r="P652" s="42"/>
      <c r="Q652" s="42"/>
    </row>
    <row r="653" spans="9:17" x14ac:dyDescent="0.25">
      <c r="P653" s="42"/>
      <c r="Q653" s="42"/>
    </row>
    <row r="654" spans="9:17" x14ac:dyDescent="0.25">
      <c r="P654" s="42"/>
      <c r="Q654" s="42"/>
    </row>
    <row r="655" spans="9:17" x14ac:dyDescent="0.25">
      <c r="P655" s="115">
        <f>SUM(O644:O655)</f>
        <v>0</v>
      </c>
      <c r="Q655" s="42"/>
    </row>
    <row r="656" spans="9:17" x14ac:dyDescent="0.25">
      <c r="P656" s="42"/>
      <c r="Q656" s="42"/>
    </row>
    <row r="657" spans="9:17" x14ac:dyDescent="0.25">
      <c r="P657" s="42"/>
      <c r="Q657" s="42"/>
    </row>
    <row r="658" spans="9:17" x14ac:dyDescent="0.25">
      <c r="P658" s="42"/>
      <c r="Q658" s="42"/>
    </row>
    <row r="659" spans="9:17" x14ac:dyDescent="0.25">
      <c r="P659" s="42"/>
      <c r="Q659" s="42"/>
    </row>
    <row r="660" spans="9:17" x14ac:dyDescent="0.25">
      <c r="P660" s="42"/>
      <c r="Q660" s="42"/>
    </row>
    <row r="661" spans="9:17" x14ac:dyDescent="0.25">
      <c r="I661" s="96">
        <f>SUM(G650:G661)/12</f>
        <v>0</v>
      </c>
      <c r="P661" s="42"/>
      <c r="Q661" s="42"/>
    </row>
    <row r="662" spans="9:17" x14ac:dyDescent="0.25">
      <c r="P662" s="42"/>
      <c r="Q662" s="42"/>
    </row>
    <row r="663" spans="9:17" x14ac:dyDescent="0.25">
      <c r="P663" s="42"/>
      <c r="Q663" s="42"/>
    </row>
    <row r="664" spans="9:17" x14ac:dyDescent="0.25">
      <c r="P664" s="42"/>
      <c r="Q664" s="42"/>
    </row>
    <row r="665" spans="9:17" x14ac:dyDescent="0.25">
      <c r="P665" s="42"/>
      <c r="Q665" s="42"/>
    </row>
    <row r="666" spans="9:17" x14ac:dyDescent="0.25">
      <c r="P666" s="42"/>
      <c r="Q666" s="42"/>
    </row>
    <row r="667" spans="9:17" x14ac:dyDescent="0.25">
      <c r="P667" s="115">
        <f>SUM(O656:O667)</f>
        <v>0</v>
      </c>
      <c r="Q667" s="42"/>
    </row>
    <row r="668" spans="9:17" x14ac:dyDescent="0.25">
      <c r="P668" s="42"/>
      <c r="Q668" s="42"/>
    </row>
    <row r="669" spans="9:17" x14ac:dyDescent="0.25">
      <c r="P669" s="42"/>
      <c r="Q669" s="42"/>
    </row>
    <row r="670" spans="9:17" x14ac:dyDescent="0.25">
      <c r="P670" s="42"/>
      <c r="Q670" s="42"/>
    </row>
    <row r="671" spans="9:17" x14ac:dyDescent="0.25">
      <c r="P671" s="42"/>
      <c r="Q671" s="42"/>
    </row>
    <row r="672" spans="9:17" x14ac:dyDescent="0.25">
      <c r="P672" s="42"/>
      <c r="Q672" s="42"/>
    </row>
    <row r="673" spans="9:17" x14ac:dyDescent="0.25">
      <c r="I673" s="96">
        <f>SUM(G662:G673)/12</f>
        <v>0</v>
      </c>
      <c r="P673" s="42"/>
      <c r="Q673" s="42"/>
    </row>
    <row r="674" spans="9:17" x14ac:dyDescent="0.25">
      <c r="P674" s="42"/>
      <c r="Q674" s="42"/>
    </row>
    <row r="675" spans="9:17" x14ac:dyDescent="0.25">
      <c r="P675" s="42"/>
      <c r="Q675" s="42"/>
    </row>
    <row r="676" spans="9:17" x14ac:dyDescent="0.25">
      <c r="P676" s="42"/>
      <c r="Q676" s="42"/>
    </row>
    <row r="677" spans="9:17" x14ac:dyDescent="0.25">
      <c r="P677" s="42"/>
      <c r="Q677" s="42"/>
    </row>
    <row r="678" spans="9:17" x14ac:dyDescent="0.25">
      <c r="P678" s="42"/>
      <c r="Q678" s="42"/>
    </row>
    <row r="679" spans="9:17" x14ac:dyDescent="0.25">
      <c r="P679" s="115">
        <f>SUM(O668:O679)</f>
        <v>0</v>
      </c>
      <c r="Q679" s="42"/>
    </row>
    <row r="680" spans="9:17" x14ac:dyDescent="0.25">
      <c r="P680" s="42"/>
      <c r="Q680" s="42"/>
    </row>
    <row r="681" spans="9:17" x14ac:dyDescent="0.25">
      <c r="P681" s="42"/>
      <c r="Q681" s="42"/>
    </row>
    <row r="682" spans="9:17" x14ac:dyDescent="0.25">
      <c r="P682" s="42"/>
      <c r="Q682" s="42"/>
    </row>
    <row r="683" spans="9:17" x14ac:dyDescent="0.25">
      <c r="P683" s="42"/>
      <c r="Q683" s="42"/>
    </row>
    <row r="684" spans="9:17" x14ac:dyDescent="0.25">
      <c r="P684" s="42"/>
      <c r="Q684" s="42"/>
    </row>
    <row r="685" spans="9:17" x14ac:dyDescent="0.25">
      <c r="P685" s="42"/>
      <c r="Q685" s="42"/>
    </row>
    <row r="686" spans="9:17" x14ac:dyDescent="0.25">
      <c r="I686" s="96">
        <f>SUM(G675:G686)/12</f>
        <v>0</v>
      </c>
      <c r="P686" s="42"/>
      <c r="Q686" s="42"/>
    </row>
    <row r="687" spans="9:17" x14ac:dyDescent="0.25">
      <c r="P687" s="42"/>
      <c r="Q687" s="42"/>
    </row>
    <row r="688" spans="9:17" x14ac:dyDescent="0.25">
      <c r="P688" s="42"/>
      <c r="Q688" s="42"/>
    </row>
    <row r="689" spans="9:17" x14ac:dyDescent="0.25">
      <c r="P689" s="42"/>
      <c r="Q689" s="42"/>
    </row>
    <row r="690" spans="9:17" x14ac:dyDescent="0.25">
      <c r="P690" s="42"/>
      <c r="Q690" s="42"/>
    </row>
    <row r="691" spans="9:17" x14ac:dyDescent="0.25">
      <c r="P691" s="115">
        <f>SUM(O680:O691)</f>
        <v>0</v>
      </c>
      <c r="Q691" s="42"/>
    </row>
    <row r="692" spans="9:17" x14ac:dyDescent="0.25">
      <c r="P692" s="42"/>
      <c r="Q692" s="42"/>
    </row>
    <row r="693" spans="9:17" x14ac:dyDescent="0.25">
      <c r="P693" s="42"/>
      <c r="Q693" s="42"/>
    </row>
    <row r="694" spans="9:17" x14ac:dyDescent="0.25">
      <c r="P694" s="42"/>
      <c r="Q694" s="42"/>
    </row>
    <row r="695" spans="9:17" x14ac:dyDescent="0.25">
      <c r="P695" s="42"/>
      <c r="Q695" s="42"/>
    </row>
    <row r="696" spans="9:17" x14ac:dyDescent="0.25">
      <c r="P696" s="42"/>
      <c r="Q696" s="42"/>
    </row>
    <row r="697" spans="9:17" x14ac:dyDescent="0.25">
      <c r="I697" s="96">
        <f>SUM(G686:G697)/12</f>
        <v>0</v>
      </c>
      <c r="P697" s="42"/>
      <c r="Q697" s="42"/>
    </row>
    <row r="698" spans="9:17" x14ac:dyDescent="0.25">
      <c r="P698" s="42"/>
      <c r="Q698" s="42"/>
    </row>
    <row r="699" spans="9:17" x14ac:dyDescent="0.25">
      <c r="P699" s="42"/>
      <c r="Q699" s="42"/>
    </row>
    <row r="700" spans="9:17" x14ac:dyDescent="0.25">
      <c r="P700" s="42"/>
      <c r="Q700" s="42"/>
    </row>
    <row r="701" spans="9:17" x14ac:dyDescent="0.25">
      <c r="P701" s="42"/>
      <c r="Q701" s="42"/>
    </row>
    <row r="702" spans="9:17" x14ac:dyDescent="0.25">
      <c r="P702" s="42"/>
      <c r="Q702" s="42"/>
    </row>
    <row r="703" spans="9:17" x14ac:dyDescent="0.25">
      <c r="P703" s="115">
        <f>SUM(O692:O703)</f>
        <v>0</v>
      </c>
      <c r="Q703" s="42"/>
    </row>
    <row r="704" spans="9:17" x14ac:dyDescent="0.25">
      <c r="P704" s="42"/>
      <c r="Q704" s="42"/>
    </row>
    <row r="705" spans="9:17" x14ac:dyDescent="0.25">
      <c r="P705" s="42"/>
      <c r="Q705" s="42"/>
    </row>
    <row r="706" spans="9:17" x14ac:dyDescent="0.25">
      <c r="P706" s="42"/>
      <c r="Q706" s="42"/>
    </row>
    <row r="707" spans="9:17" x14ac:dyDescent="0.25">
      <c r="P707" s="42"/>
      <c r="Q707" s="42"/>
    </row>
    <row r="708" spans="9:17" x14ac:dyDescent="0.25">
      <c r="P708" s="42"/>
      <c r="Q708" s="42"/>
    </row>
    <row r="709" spans="9:17" x14ac:dyDescent="0.25">
      <c r="I709" s="96">
        <f>SUM(G698:G709)/12</f>
        <v>0</v>
      </c>
      <c r="P709" s="42"/>
      <c r="Q709" s="42"/>
    </row>
    <row r="710" spans="9:17" x14ac:dyDescent="0.25">
      <c r="P710" s="42"/>
      <c r="Q710" s="42"/>
    </row>
    <row r="711" spans="9:17" x14ac:dyDescent="0.25">
      <c r="P711" s="42"/>
      <c r="Q711" s="42"/>
    </row>
    <row r="712" spans="9:17" x14ac:dyDescent="0.25">
      <c r="P712" s="42"/>
      <c r="Q712" s="42"/>
    </row>
    <row r="713" spans="9:17" x14ac:dyDescent="0.25">
      <c r="P713" s="42"/>
      <c r="Q713" s="42"/>
    </row>
    <row r="714" spans="9:17" x14ac:dyDescent="0.25">
      <c r="P714" s="42"/>
      <c r="Q714" s="42"/>
    </row>
    <row r="715" spans="9:17" x14ac:dyDescent="0.25">
      <c r="P715" s="115">
        <f>SUM(O704:O715)</f>
        <v>0</v>
      </c>
      <c r="Q715" s="42"/>
    </row>
    <row r="721" spans="9:9" x14ac:dyDescent="0.25">
      <c r="I721" s="96">
        <f>SUM(G710:G721)/12</f>
        <v>0</v>
      </c>
    </row>
    <row r="734" spans="9:9" x14ac:dyDescent="0.25">
      <c r="I734" s="96">
        <f>SUM(G723:G734)/12</f>
        <v>0</v>
      </c>
    </row>
    <row r="745" spans="9:9" x14ac:dyDescent="0.25">
      <c r="I745" s="96">
        <f>SUM(G734:G745)/12</f>
        <v>0</v>
      </c>
    </row>
    <row r="757" spans="9:9" x14ac:dyDescent="0.25">
      <c r="I757" s="96">
        <f>SUM(G746:G757)/12</f>
        <v>0</v>
      </c>
    </row>
    <row r="769" spans="9:9" x14ac:dyDescent="0.25">
      <c r="I769" s="96">
        <f>SUM(G758:G769)/12</f>
        <v>0</v>
      </c>
    </row>
    <row r="782" spans="9:9" x14ac:dyDescent="0.25">
      <c r="I782" s="96">
        <f>SUM(G771:G782)/12</f>
        <v>0</v>
      </c>
    </row>
    <row r="793" spans="9:9" x14ac:dyDescent="0.25">
      <c r="I793" s="96">
        <f>SUM(G782:G793)/12</f>
        <v>0</v>
      </c>
    </row>
  </sheetData>
  <sheetProtection algorithmName="SHA-512" hashValue="VP7JqcNSBvgRkBaVaHS9XKDsENWCKnRa4d7H2vg5/veafw4F+OA7RGPgZg/d4QWMsvj3HKDf19GfO35F/Li4aA==" saltValue="hO0eAlZip9ixioy2nN/mxA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FBFF-FFC8-41D6-80FF-55D6A176E143}">
  <dimension ref="B1:P62"/>
  <sheetViews>
    <sheetView topLeftCell="A49" workbookViewId="0">
      <selection activeCell="T59" sqref="T59"/>
    </sheetView>
  </sheetViews>
  <sheetFormatPr defaultRowHeight="15" x14ac:dyDescent="0.25"/>
  <cols>
    <col min="2" max="2" width="12.140625" style="39" customWidth="1"/>
    <col min="3" max="3" width="5.42578125" style="39" customWidth="1"/>
    <col min="4" max="4" width="17.28515625" style="40" bestFit="1" customWidth="1"/>
    <col min="5" max="5" width="10.5703125" style="40" bestFit="1" customWidth="1"/>
    <col min="6" max="6" width="5" bestFit="1" customWidth="1"/>
    <col min="7" max="7" width="21.28515625" customWidth="1"/>
    <col min="8" max="8" width="18.140625" customWidth="1"/>
    <col min="9" max="9" width="19" customWidth="1"/>
    <col min="10" max="62" width="5" bestFit="1" customWidth="1"/>
  </cols>
  <sheetData>
    <row r="1" spans="2:16" x14ac:dyDescent="0.25">
      <c r="B1" s="93" t="s">
        <v>12</v>
      </c>
      <c r="C1" s="93" t="s">
        <v>33</v>
      </c>
    </row>
    <row r="3" spans="2:16" x14ac:dyDescent="0.25">
      <c r="D3" s="44"/>
      <c r="E3" s="44"/>
    </row>
    <row r="4" spans="2:16" x14ac:dyDescent="0.25">
      <c r="D4" s="44"/>
      <c r="E4" s="44"/>
    </row>
    <row r="5" spans="2:16" x14ac:dyDescent="0.25">
      <c r="D5" s="44"/>
      <c r="E5" s="44"/>
    </row>
    <row r="6" spans="2:16" x14ac:dyDescent="0.25">
      <c r="E6" s="98">
        <f>Form!D10</f>
        <v>1970</v>
      </c>
      <c r="H6" s="98">
        <f>E6+Form!D5</f>
        <v>1985</v>
      </c>
    </row>
    <row r="7" spans="2:16" ht="21" x14ac:dyDescent="0.35">
      <c r="B7" s="39">
        <v>1970</v>
      </c>
      <c r="C7" s="96">
        <v>7.0526804485615378</v>
      </c>
      <c r="D7" s="40">
        <v>25903</v>
      </c>
      <c r="E7" s="98"/>
      <c r="F7" s="47">
        <f>IF($E$6&lt;B7+1,B7,".")</f>
        <v>1970</v>
      </c>
      <c r="G7" s="47"/>
      <c r="H7" s="99">
        <f t="shared" ref="H7:H38" si="0">IF(F7&lt;$H$6,F7,".")</f>
        <v>1970</v>
      </c>
      <c r="I7" s="100">
        <f t="shared" ref="I7:I16" si="1">IF(H7=B7,C7,".")</f>
        <v>7.0526804485615378</v>
      </c>
    </row>
    <row r="8" spans="2:16" ht="21" x14ac:dyDescent="0.35">
      <c r="B8" s="39">
        <v>1971</v>
      </c>
      <c r="C8" s="96">
        <v>7.8318508447195301</v>
      </c>
      <c r="D8" s="40">
        <v>26268</v>
      </c>
      <c r="F8" s="47">
        <f t="shared" ref="F8:F62" si="2">IF($E$6&lt;B8+1,B8,".")</f>
        <v>1971</v>
      </c>
      <c r="G8" s="47"/>
      <c r="H8" s="99">
        <f t="shared" si="0"/>
        <v>1971</v>
      </c>
      <c r="I8" s="101">
        <f t="shared" si="1"/>
        <v>7.8318508447195301</v>
      </c>
      <c r="P8" t="s">
        <v>34</v>
      </c>
    </row>
    <row r="9" spans="2:16" ht="21" x14ac:dyDescent="0.35">
      <c r="B9" s="39">
        <v>1972</v>
      </c>
      <c r="C9" s="96">
        <v>6.4038738924170469</v>
      </c>
      <c r="D9" s="40">
        <v>26634</v>
      </c>
      <c r="F9" s="47">
        <f t="shared" si="2"/>
        <v>1972</v>
      </c>
      <c r="G9" s="47"/>
      <c r="H9" s="99">
        <f t="shared" si="0"/>
        <v>1972</v>
      </c>
      <c r="I9" s="101">
        <f t="shared" si="1"/>
        <v>6.4038738924170469</v>
      </c>
    </row>
    <row r="10" spans="2:16" ht="21" x14ac:dyDescent="0.35">
      <c r="B10" s="39">
        <v>1973</v>
      </c>
      <c r="C10" s="96">
        <v>8.5366665192931048</v>
      </c>
      <c r="D10" s="40">
        <v>26999</v>
      </c>
      <c r="F10" s="47">
        <f t="shared" si="2"/>
        <v>1973</v>
      </c>
      <c r="G10" s="47"/>
      <c r="H10" s="99">
        <f t="shared" si="0"/>
        <v>1973</v>
      </c>
      <c r="I10" s="101">
        <f t="shared" si="1"/>
        <v>8.5366665192931048</v>
      </c>
    </row>
    <row r="11" spans="2:16" ht="21" x14ac:dyDescent="0.35">
      <c r="B11" s="39">
        <v>1974</v>
      </c>
      <c r="C11" s="96">
        <v>13.435341204325125</v>
      </c>
      <c r="D11" s="40">
        <v>27364</v>
      </c>
      <c r="F11" s="47">
        <f t="shared" si="2"/>
        <v>1974</v>
      </c>
      <c r="G11" s="47"/>
      <c r="H11" s="99">
        <f t="shared" si="0"/>
        <v>1974</v>
      </c>
      <c r="I11" s="101">
        <f t="shared" si="1"/>
        <v>13.435341204325125</v>
      </c>
    </row>
    <row r="12" spans="2:16" ht="21" x14ac:dyDescent="0.35">
      <c r="B12" s="39">
        <v>1975</v>
      </c>
      <c r="C12" s="96">
        <v>9.5355785196690714</v>
      </c>
      <c r="D12" s="40">
        <v>27729</v>
      </c>
      <c r="F12" s="47">
        <f t="shared" si="2"/>
        <v>1975</v>
      </c>
      <c r="G12" s="47"/>
      <c r="H12" s="99">
        <f t="shared" si="0"/>
        <v>1975</v>
      </c>
      <c r="I12" s="101">
        <f t="shared" si="1"/>
        <v>9.5355785196690714</v>
      </c>
    </row>
    <row r="13" spans="2:16" ht="21" x14ac:dyDescent="0.35">
      <c r="B13" s="39">
        <v>1976</v>
      </c>
      <c r="C13" s="96">
        <v>9.1113239913214716</v>
      </c>
      <c r="D13" s="40">
        <v>28095</v>
      </c>
      <c r="F13" s="47">
        <f t="shared" si="2"/>
        <v>1976</v>
      </c>
      <c r="G13" s="47"/>
      <c r="H13" s="99">
        <f t="shared" si="0"/>
        <v>1976</v>
      </c>
      <c r="I13" s="101">
        <f t="shared" si="1"/>
        <v>9.1113239913214716</v>
      </c>
    </row>
    <row r="14" spans="2:16" ht="21" x14ac:dyDescent="0.35">
      <c r="B14" s="39">
        <v>1977</v>
      </c>
      <c r="C14" s="96">
        <v>10.444166666666666</v>
      </c>
      <c r="D14" s="40">
        <v>28460</v>
      </c>
      <c r="F14" s="47">
        <f t="shared" si="2"/>
        <v>1977</v>
      </c>
      <c r="G14" s="47"/>
      <c r="H14" s="99">
        <f t="shared" si="0"/>
        <v>1977</v>
      </c>
      <c r="I14" s="101">
        <f t="shared" si="1"/>
        <v>10.444166666666666</v>
      </c>
    </row>
    <row r="15" spans="2:16" ht="21" x14ac:dyDescent="0.35">
      <c r="B15" s="39">
        <v>1978</v>
      </c>
      <c r="C15" s="96">
        <v>10.336666666666664</v>
      </c>
      <c r="D15" s="40">
        <v>28825</v>
      </c>
      <c r="F15" s="47">
        <f t="shared" si="2"/>
        <v>1978</v>
      </c>
      <c r="G15" s="47"/>
      <c r="H15" s="99">
        <f t="shared" si="0"/>
        <v>1978</v>
      </c>
      <c r="I15" s="101">
        <f t="shared" si="1"/>
        <v>10.336666666666664</v>
      </c>
    </row>
    <row r="16" spans="2:16" ht="21" x14ac:dyDescent="0.35">
      <c r="B16" s="39">
        <v>1979</v>
      </c>
      <c r="C16" s="96">
        <v>10.75</v>
      </c>
      <c r="D16" s="40">
        <v>29190</v>
      </c>
      <c r="F16" s="47">
        <f t="shared" si="2"/>
        <v>1979</v>
      </c>
      <c r="G16" s="47"/>
      <c r="H16" s="99">
        <f t="shared" si="0"/>
        <v>1979</v>
      </c>
      <c r="I16" s="101">
        <f t="shared" si="1"/>
        <v>10.75</v>
      </c>
    </row>
    <row r="17" spans="2:9" ht="21" x14ac:dyDescent="0.35">
      <c r="B17" s="39">
        <v>1980</v>
      </c>
      <c r="C17" s="96">
        <v>12.882500000000002</v>
      </c>
      <c r="D17" s="40">
        <v>29556</v>
      </c>
      <c r="F17" s="47">
        <f t="shared" si="2"/>
        <v>1980</v>
      </c>
      <c r="G17" s="47"/>
      <c r="H17" s="99">
        <f t="shared" si="0"/>
        <v>1980</v>
      </c>
      <c r="I17" s="101">
        <f t="shared" ref="I17:I62" si="3">IF(H17=B17,C17,".")</f>
        <v>12.882500000000002</v>
      </c>
    </row>
    <row r="18" spans="2:9" ht="21" x14ac:dyDescent="0.35">
      <c r="B18" s="39">
        <v>1981</v>
      </c>
      <c r="C18" s="96">
        <v>15.884166666666665</v>
      </c>
      <c r="D18" s="40">
        <v>29921</v>
      </c>
      <c r="F18" s="47">
        <f t="shared" si="2"/>
        <v>1981</v>
      </c>
      <c r="G18" s="47"/>
      <c r="H18" s="99">
        <f t="shared" si="0"/>
        <v>1981</v>
      </c>
      <c r="I18" s="101">
        <f t="shared" si="3"/>
        <v>15.884166666666665</v>
      </c>
    </row>
    <row r="19" spans="2:9" ht="21" x14ac:dyDescent="0.35">
      <c r="B19" s="39">
        <v>1982</v>
      </c>
      <c r="C19" s="96">
        <v>18.022500000000001</v>
      </c>
      <c r="D19" s="40">
        <v>30286</v>
      </c>
      <c r="F19" s="47">
        <f t="shared" si="2"/>
        <v>1982</v>
      </c>
      <c r="G19" s="47"/>
      <c r="H19" s="99">
        <f t="shared" si="0"/>
        <v>1982</v>
      </c>
      <c r="I19" s="101">
        <f t="shared" si="3"/>
        <v>18.022500000000001</v>
      </c>
    </row>
    <row r="20" spans="2:9" ht="21" x14ac:dyDescent="0.35">
      <c r="B20" s="39">
        <v>1983</v>
      </c>
      <c r="C20" s="96">
        <v>12.949166666666665</v>
      </c>
      <c r="D20" s="40">
        <v>30651</v>
      </c>
      <c r="F20" s="47">
        <f t="shared" si="2"/>
        <v>1983</v>
      </c>
      <c r="G20" s="47"/>
      <c r="H20" s="99">
        <f t="shared" si="0"/>
        <v>1983</v>
      </c>
      <c r="I20" s="101">
        <f t="shared" si="3"/>
        <v>12.949166666666665</v>
      </c>
    </row>
    <row r="21" spans="2:9" ht="21" x14ac:dyDescent="0.35">
      <c r="B21" s="39">
        <v>1984</v>
      </c>
      <c r="C21" s="96">
        <v>13.58</v>
      </c>
      <c r="D21" s="40">
        <v>31017</v>
      </c>
      <c r="F21" s="47">
        <f t="shared" si="2"/>
        <v>1984</v>
      </c>
      <c r="G21" s="47"/>
      <c r="H21" s="99">
        <f t="shared" si="0"/>
        <v>1984</v>
      </c>
      <c r="I21" s="101">
        <f t="shared" si="3"/>
        <v>13.58</v>
      </c>
    </row>
    <row r="22" spans="2:9" ht="21" x14ac:dyDescent="0.35">
      <c r="B22" s="39">
        <v>1985</v>
      </c>
      <c r="C22" s="96">
        <v>18.089166666666667</v>
      </c>
      <c r="D22" s="40">
        <v>31382</v>
      </c>
      <c r="F22" s="47">
        <f t="shared" si="2"/>
        <v>1985</v>
      </c>
      <c r="G22" s="47"/>
      <c r="H22" s="99" t="str">
        <f t="shared" si="0"/>
        <v>.</v>
      </c>
      <c r="I22" s="101" t="str">
        <f t="shared" si="3"/>
        <v>.</v>
      </c>
    </row>
    <row r="23" spans="2:9" ht="21" x14ac:dyDescent="0.35">
      <c r="B23" s="39">
        <v>1986</v>
      </c>
      <c r="C23" s="96">
        <v>18.463333333333335</v>
      </c>
      <c r="D23" s="40">
        <v>31747</v>
      </c>
      <c r="F23" s="47">
        <f t="shared" si="2"/>
        <v>1986</v>
      </c>
      <c r="G23" s="47"/>
      <c r="H23" s="99" t="str">
        <f t="shared" si="0"/>
        <v>.</v>
      </c>
      <c r="I23" s="101" t="str">
        <f t="shared" si="3"/>
        <v>.</v>
      </c>
    </row>
    <row r="24" spans="2:9" ht="21" x14ac:dyDescent="0.35">
      <c r="B24" s="39">
        <v>1987</v>
      </c>
      <c r="C24" s="96">
        <v>15.217499999999996</v>
      </c>
      <c r="D24" s="40">
        <v>32112</v>
      </c>
      <c r="F24" s="47">
        <f t="shared" si="2"/>
        <v>1987</v>
      </c>
      <c r="G24" s="47"/>
      <c r="H24" s="99" t="str">
        <f t="shared" si="0"/>
        <v>.</v>
      </c>
      <c r="I24" s="101" t="str">
        <f t="shared" si="3"/>
        <v>.</v>
      </c>
    </row>
    <row r="25" spans="2:9" ht="21" x14ac:dyDescent="0.35">
      <c r="B25" s="39">
        <v>1988</v>
      </c>
      <c r="C25" s="96">
        <v>14.209999999999999</v>
      </c>
      <c r="D25" s="40">
        <v>32478</v>
      </c>
      <c r="F25" s="47">
        <f t="shared" si="2"/>
        <v>1988</v>
      </c>
      <c r="G25" s="47"/>
      <c r="H25" s="99" t="str">
        <f t="shared" si="0"/>
        <v>.</v>
      </c>
      <c r="I25" s="101" t="str">
        <f t="shared" si="3"/>
        <v>.</v>
      </c>
    </row>
    <row r="26" spans="2:9" ht="21" x14ac:dyDescent="0.35">
      <c r="B26" s="39">
        <v>1989</v>
      </c>
      <c r="C26" s="96">
        <v>18.955833333333334</v>
      </c>
      <c r="D26" s="40">
        <v>32843</v>
      </c>
      <c r="F26" s="47">
        <f t="shared" si="2"/>
        <v>1989</v>
      </c>
      <c r="G26" s="47"/>
      <c r="H26" s="99" t="str">
        <f t="shared" si="0"/>
        <v>.</v>
      </c>
      <c r="I26" s="101" t="str">
        <f t="shared" si="3"/>
        <v>.</v>
      </c>
    </row>
    <row r="27" spans="2:9" ht="21" x14ac:dyDescent="0.35">
      <c r="B27" s="39">
        <v>1990</v>
      </c>
      <c r="C27" s="96">
        <v>16.559166666666666</v>
      </c>
      <c r="D27" s="40">
        <v>33208</v>
      </c>
      <c r="F27" s="47">
        <f t="shared" si="2"/>
        <v>1990</v>
      </c>
      <c r="G27" s="47"/>
      <c r="H27" s="99" t="str">
        <f t="shared" si="0"/>
        <v>.</v>
      </c>
      <c r="I27" s="101" t="str">
        <f t="shared" si="3"/>
        <v>.</v>
      </c>
    </row>
    <row r="28" spans="2:9" ht="21" x14ac:dyDescent="0.35">
      <c r="B28" s="39">
        <v>1991</v>
      </c>
      <c r="C28" s="96">
        <v>12.218333333333334</v>
      </c>
      <c r="D28" s="40">
        <v>33573</v>
      </c>
      <c r="F28" s="47">
        <f t="shared" si="2"/>
        <v>1991</v>
      </c>
      <c r="G28" s="47"/>
      <c r="H28" s="99" t="str">
        <f t="shared" si="0"/>
        <v>.</v>
      </c>
      <c r="I28" s="101" t="str">
        <f t="shared" si="3"/>
        <v>.</v>
      </c>
    </row>
    <row r="29" spans="2:9" ht="21" x14ac:dyDescent="0.35">
      <c r="B29" s="39">
        <v>1992</v>
      </c>
      <c r="C29" s="96">
        <v>8.1991666666666685</v>
      </c>
      <c r="D29" s="40">
        <v>33939</v>
      </c>
      <c r="F29" s="47">
        <f t="shared" si="2"/>
        <v>1992</v>
      </c>
      <c r="G29" s="47"/>
      <c r="H29" s="99" t="str">
        <f t="shared" si="0"/>
        <v>.</v>
      </c>
      <c r="I29" s="101" t="str">
        <f t="shared" si="3"/>
        <v>.</v>
      </c>
    </row>
    <row r="30" spans="2:9" ht="21" x14ac:dyDescent="0.35">
      <c r="B30" s="39">
        <v>1993</v>
      </c>
      <c r="C30" s="96">
        <v>6.8525000000000018</v>
      </c>
      <c r="D30" s="40">
        <v>34304</v>
      </c>
      <c r="F30" s="47">
        <f t="shared" si="2"/>
        <v>1993</v>
      </c>
      <c r="G30" s="47"/>
      <c r="H30" s="99" t="str">
        <f t="shared" si="0"/>
        <v>.</v>
      </c>
      <c r="I30" s="101" t="str">
        <f t="shared" si="3"/>
        <v>.</v>
      </c>
    </row>
    <row r="31" spans="2:9" ht="21" x14ac:dyDescent="0.35">
      <c r="B31" s="39">
        <v>1994</v>
      </c>
      <c r="C31" s="96">
        <v>6.9666666666666677</v>
      </c>
      <c r="D31" s="40">
        <v>34669</v>
      </c>
      <c r="F31" s="47">
        <f t="shared" si="2"/>
        <v>1994</v>
      </c>
      <c r="G31" s="47"/>
      <c r="H31" s="99" t="str">
        <f t="shared" si="0"/>
        <v>.</v>
      </c>
      <c r="I31" s="101" t="str">
        <f t="shared" si="3"/>
        <v>.</v>
      </c>
    </row>
    <row r="32" spans="2:9" ht="21" x14ac:dyDescent="0.35">
      <c r="B32" s="39">
        <v>1995</v>
      </c>
      <c r="C32" s="96">
        <v>9.2000000000000011</v>
      </c>
      <c r="D32" s="40">
        <v>35034</v>
      </c>
      <c r="F32" s="47">
        <f t="shared" si="2"/>
        <v>1995</v>
      </c>
      <c r="G32" s="47"/>
      <c r="H32" s="99" t="str">
        <f t="shared" si="0"/>
        <v>.</v>
      </c>
      <c r="I32" s="101" t="str">
        <f t="shared" si="3"/>
        <v>.</v>
      </c>
    </row>
    <row r="33" spans="2:9" ht="21" x14ac:dyDescent="0.35">
      <c r="B33" s="39">
        <v>1996</v>
      </c>
      <c r="C33" s="96">
        <v>8.8858333333333324</v>
      </c>
      <c r="D33" s="40">
        <v>35400</v>
      </c>
      <c r="F33" s="47">
        <f t="shared" si="2"/>
        <v>1996</v>
      </c>
      <c r="G33" s="47"/>
      <c r="H33" s="99" t="str">
        <f t="shared" si="0"/>
        <v>.</v>
      </c>
      <c r="I33" s="101" t="str">
        <f t="shared" si="3"/>
        <v>.</v>
      </c>
    </row>
    <row r="34" spans="2:9" ht="21" x14ac:dyDescent="0.35">
      <c r="B34" s="39">
        <v>1997</v>
      </c>
      <c r="C34" s="96">
        <v>7.1850000000000014</v>
      </c>
      <c r="D34" s="40">
        <v>35765</v>
      </c>
      <c r="F34" s="47">
        <f t="shared" si="2"/>
        <v>1997</v>
      </c>
      <c r="G34" s="47"/>
      <c r="H34" s="99" t="str">
        <f t="shared" si="0"/>
        <v>.</v>
      </c>
      <c r="I34" s="101" t="str">
        <f t="shared" si="3"/>
        <v>.</v>
      </c>
    </row>
    <row r="35" spans="2:9" ht="21" x14ac:dyDescent="0.35">
      <c r="B35" s="39">
        <v>1998</v>
      </c>
      <c r="C35" s="96">
        <v>6.6800000000000006</v>
      </c>
      <c r="D35" s="40">
        <v>36130</v>
      </c>
      <c r="F35" s="47">
        <f t="shared" si="2"/>
        <v>1998</v>
      </c>
      <c r="G35" s="47"/>
      <c r="H35" s="99" t="str">
        <f t="shared" si="0"/>
        <v>.</v>
      </c>
      <c r="I35" s="101" t="str">
        <f t="shared" si="3"/>
        <v>.</v>
      </c>
    </row>
    <row r="36" spans="2:9" ht="21" x14ac:dyDescent="0.35">
      <c r="B36" s="39">
        <v>1999</v>
      </c>
      <c r="C36" s="96">
        <v>6.490000000000002</v>
      </c>
      <c r="D36" s="40">
        <v>36495</v>
      </c>
      <c r="F36" s="47">
        <f t="shared" si="2"/>
        <v>1999</v>
      </c>
      <c r="G36" s="47"/>
      <c r="H36" s="99" t="str">
        <f t="shared" si="0"/>
        <v>.</v>
      </c>
      <c r="I36" s="101" t="str">
        <f t="shared" si="3"/>
        <v>.</v>
      </c>
    </row>
    <row r="37" spans="2:9" ht="21" x14ac:dyDescent="0.35">
      <c r="B37" s="39">
        <v>2000</v>
      </c>
      <c r="C37" s="96">
        <v>7.61</v>
      </c>
      <c r="D37" s="40">
        <v>36861</v>
      </c>
      <c r="F37" s="47">
        <f t="shared" si="2"/>
        <v>2000</v>
      </c>
      <c r="G37" s="47"/>
      <c r="H37" s="99" t="str">
        <f t="shared" si="0"/>
        <v>.</v>
      </c>
      <c r="I37" s="101" t="str">
        <f t="shared" si="3"/>
        <v>.</v>
      </c>
    </row>
    <row r="38" spans="2:9" ht="21" x14ac:dyDescent="0.35">
      <c r="B38" s="39">
        <v>2001</v>
      </c>
      <c r="C38" s="96">
        <v>6.765833333333334</v>
      </c>
      <c r="D38" s="40">
        <v>37226</v>
      </c>
      <c r="F38" s="47">
        <f t="shared" si="2"/>
        <v>2001</v>
      </c>
      <c r="G38" s="47"/>
      <c r="H38" s="99" t="str">
        <f t="shared" si="0"/>
        <v>.</v>
      </c>
      <c r="I38" s="101" t="str">
        <f t="shared" si="3"/>
        <v>.</v>
      </c>
    </row>
    <row r="39" spans="2:9" ht="21" x14ac:dyDescent="0.35">
      <c r="B39" s="39">
        <v>2002</v>
      </c>
      <c r="C39" s="96">
        <v>6.2558333333333351</v>
      </c>
      <c r="D39" s="40">
        <v>37591</v>
      </c>
      <c r="F39" s="47">
        <f t="shared" si="2"/>
        <v>2002</v>
      </c>
      <c r="G39" s="47"/>
      <c r="H39" s="99" t="str">
        <f t="shared" ref="H39:H48" si="4">IF(F39&lt;$H$6,F39,".")</f>
        <v>.</v>
      </c>
      <c r="I39" s="101" t="str">
        <f t="shared" si="3"/>
        <v>.</v>
      </c>
    </row>
    <row r="40" spans="2:9" ht="21" x14ac:dyDescent="0.35">
      <c r="B40" s="39">
        <v>2003</v>
      </c>
      <c r="C40" s="96">
        <v>6.509166666666669</v>
      </c>
      <c r="D40" s="40">
        <v>37956</v>
      </c>
      <c r="F40" s="47">
        <f t="shared" si="2"/>
        <v>2003</v>
      </c>
      <c r="G40" s="47"/>
      <c r="H40" s="99" t="str">
        <f t="shared" si="4"/>
        <v>.</v>
      </c>
      <c r="I40" s="101" t="str">
        <f t="shared" si="3"/>
        <v>.</v>
      </c>
    </row>
    <row r="41" spans="2:9" ht="21" x14ac:dyDescent="0.35">
      <c r="B41" s="39">
        <v>2004</v>
      </c>
      <c r="C41" s="96">
        <v>6.950000000000002</v>
      </c>
      <c r="D41" s="40">
        <v>38322</v>
      </c>
      <c r="F41" s="47">
        <f t="shared" si="2"/>
        <v>2004</v>
      </c>
      <c r="G41" s="47"/>
      <c r="H41" s="99" t="str">
        <f t="shared" si="4"/>
        <v>.</v>
      </c>
      <c r="I41" s="101" t="str">
        <f t="shared" si="3"/>
        <v>.</v>
      </c>
    </row>
    <row r="42" spans="2:9" ht="21" x14ac:dyDescent="0.35">
      <c r="B42" s="39">
        <v>2005</v>
      </c>
      <c r="C42" s="96">
        <v>7.1575000000000015</v>
      </c>
      <c r="D42" s="40">
        <v>38687</v>
      </c>
      <c r="F42" s="47">
        <f t="shared" si="2"/>
        <v>2005</v>
      </c>
      <c r="G42" s="47"/>
      <c r="H42" s="99" t="str">
        <f t="shared" si="4"/>
        <v>.</v>
      </c>
      <c r="I42" s="101" t="str">
        <f t="shared" si="3"/>
        <v>.</v>
      </c>
    </row>
    <row r="43" spans="2:9" ht="21" x14ac:dyDescent="0.35">
      <c r="B43" s="39">
        <v>2006</v>
      </c>
      <c r="C43" s="96">
        <v>7.5050000000000017</v>
      </c>
      <c r="D43" s="40">
        <v>39052</v>
      </c>
      <c r="F43" s="47">
        <f t="shared" si="2"/>
        <v>2006</v>
      </c>
      <c r="G43" s="47"/>
      <c r="H43" s="99" t="str">
        <f t="shared" si="4"/>
        <v>.</v>
      </c>
      <c r="I43" s="101" t="str">
        <f t="shared" si="3"/>
        <v>.</v>
      </c>
    </row>
    <row r="44" spans="2:9" ht="21" x14ac:dyDescent="0.35">
      <c r="B44" s="39">
        <v>2007</v>
      </c>
      <c r="C44" s="96">
        <v>8.0875000000000004</v>
      </c>
      <c r="D44" s="40">
        <v>39417</v>
      </c>
      <c r="F44" s="47">
        <f t="shared" si="2"/>
        <v>2007</v>
      </c>
      <c r="G44" s="47"/>
      <c r="H44" s="99" t="str">
        <f t="shared" si="4"/>
        <v>.</v>
      </c>
      <c r="I44" s="101" t="str">
        <f t="shared" si="3"/>
        <v>.</v>
      </c>
    </row>
    <row r="45" spans="2:9" ht="21" x14ac:dyDescent="0.35">
      <c r="B45" s="39">
        <v>2008</v>
      </c>
      <c r="C45" s="96">
        <v>8.3716666666666679</v>
      </c>
      <c r="D45" s="40">
        <v>39783</v>
      </c>
      <c r="F45" s="47">
        <f t="shared" si="2"/>
        <v>2008</v>
      </c>
      <c r="G45" s="47"/>
      <c r="H45" s="99" t="str">
        <f t="shared" si="4"/>
        <v>.</v>
      </c>
      <c r="I45" s="101" t="str">
        <f t="shared" si="3"/>
        <v>.</v>
      </c>
    </row>
    <row r="46" spans="2:9" ht="21" x14ac:dyDescent="0.35">
      <c r="B46" s="39">
        <v>2009</v>
      </c>
      <c r="C46" s="96">
        <v>4.9783333333333335</v>
      </c>
      <c r="D46" s="40">
        <v>40148</v>
      </c>
      <c r="F46" s="47">
        <f t="shared" si="2"/>
        <v>2009</v>
      </c>
      <c r="G46" s="47"/>
      <c r="H46" s="99" t="str">
        <f t="shared" si="4"/>
        <v>.</v>
      </c>
      <c r="I46" s="101" t="str">
        <f t="shared" si="3"/>
        <v>.</v>
      </c>
    </row>
    <row r="47" spans="2:9" ht="21" x14ac:dyDescent="0.35">
      <c r="B47" s="39">
        <v>2010</v>
      </c>
      <c r="C47" s="96">
        <v>6.0466666666666677</v>
      </c>
      <c r="D47" s="40">
        <v>40513</v>
      </c>
      <c r="F47" s="47">
        <f t="shared" si="2"/>
        <v>2010</v>
      </c>
      <c r="G47" s="47"/>
      <c r="H47" s="99" t="str">
        <f t="shared" si="4"/>
        <v>.</v>
      </c>
      <c r="I47" s="101" t="str">
        <f t="shared" si="3"/>
        <v>.</v>
      </c>
    </row>
    <row r="48" spans="2:9" ht="21" x14ac:dyDescent="0.35">
      <c r="B48" s="39">
        <v>2011</v>
      </c>
      <c r="C48" s="96">
        <v>6.392500000000001</v>
      </c>
      <c r="D48" s="40">
        <v>40878</v>
      </c>
      <c r="F48" s="47">
        <f t="shared" si="2"/>
        <v>2011</v>
      </c>
      <c r="G48" s="47"/>
      <c r="H48" s="99" t="str">
        <f t="shared" si="4"/>
        <v>.</v>
      </c>
      <c r="I48" s="101" t="str">
        <f t="shared" si="3"/>
        <v>.</v>
      </c>
    </row>
    <row r="49" spans="2:9" ht="21" x14ac:dyDescent="0.35">
      <c r="B49" s="39">
        <v>2012</v>
      </c>
      <c r="C49" s="96">
        <v>5.3966666666666674</v>
      </c>
      <c r="D49" s="40">
        <v>41244</v>
      </c>
      <c r="F49" s="47">
        <f t="shared" si="2"/>
        <v>2012</v>
      </c>
      <c r="G49" s="47"/>
      <c r="H49" s="99">
        <v>2012</v>
      </c>
      <c r="I49" s="101">
        <f t="shared" si="3"/>
        <v>5.3966666666666674</v>
      </c>
    </row>
    <row r="50" spans="2:9" ht="21" x14ac:dyDescent="0.35">
      <c r="B50" s="39">
        <v>2013</v>
      </c>
      <c r="C50" s="96">
        <v>4.4375000000000009</v>
      </c>
      <c r="D50" s="40">
        <v>41609</v>
      </c>
      <c r="F50" s="47">
        <f t="shared" si="2"/>
        <v>2013</v>
      </c>
      <c r="G50" s="47"/>
      <c r="H50" s="99">
        <v>2013</v>
      </c>
      <c r="I50" s="101">
        <f t="shared" si="3"/>
        <v>4.4375000000000009</v>
      </c>
    </row>
    <row r="51" spans="2:9" ht="21" x14ac:dyDescent="0.35">
      <c r="B51" s="39">
        <v>2014</v>
      </c>
      <c r="C51" s="96">
        <v>4.2000000000000011</v>
      </c>
      <c r="D51" s="40">
        <v>41974</v>
      </c>
      <c r="F51" s="47">
        <f t="shared" si="2"/>
        <v>2014</v>
      </c>
      <c r="G51" s="47"/>
      <c r="H51" s="99">
        <v>2014</v>
      </c>
      <c r="I51" s="101">
        <f t="shared" si="3"/>
        <v>4.2000000000000011</v>
      </c>
    </row>
    <row r="52" spans="2:9" ht="21" x14ac:dyDescent="0.35">
      <c r="B52" s="39">
        <v>2015</v>
      </c>
      <c r="C52" s="96">
        <v>3.8100000000000005</v>
      </c>
      <c r="D52" s="40">
        <v>42339</v>
      </c>
      <c r="F52" s="47">
        <f t="shared" si="2"/>
        <v>2015</v>
      </c>
      <c r="G52" s="47"/>
      <c r="H52" s="99">
        <v>2015</v>
      </c>
      <c r="I52" s="101">
        <f t="shared" si="3"/>
        <v>3.8100000000000005</v>
      </c>
    </row>
    <row r="53" spans="2:9" ht="21" x14ac:dyDescent="0.35">
      <c r="B53" s="39">
        <v>2016</v>
      </c>
      <c r="C53" s="96">
        <v>3.4325000000000006</v>
      </c>
      <c r="D53" s="40">
        <v>42705</v>
      </c>
      <c r="F53" s="47">
        <f t="shared" si="2"/>
        <v>2016</v>
      </c>
      <c r="G53" s="47"/>
      <c r="H53" s="99">
        <v>2016</v>
      </c>
      <c r="I53" s="101">
        <f t="shared" si="3"/>
        <v>3.4325000000000006</v>
      </c>
    </row>
    <row r="54" spans="2:9" ht="21" x14ac:dyDescent="0.35">
      <c r="B54" s="39">
        <v>2017</v>
      </c>
      <c r="C54" s="96">
        <v>3.1999999999999997</v>
      </c>
      <c r="D54" s="40">
        <v>43070</v>
      </c>
      <c r="F54" s="47">
        <f t="shared" si="2"/>
        <v>2017</v>
      </c>
      <c r="G54" s="47"/>
      <c r="H54" s="99">
        <v>2017</v>
      </c>
      <c r="I54" s="101">
        <f t="shared" si="3"/>
        <v>3.1999999999999997</v>
      </c>
    </row>
    <row r="55" spans="2:9" ht="21" x14ac:dyDescent="0.35">
      <c r="B55" s="39">
        <v>2018</v>
      </c>
      <c r="C55" s="96">
        <v>3.1999999999999997</v>
      </c>
      <c r="D55" s="40">
        <v>43435</v>
      </c>
      <c r="F55" s="47">
        <f t="shared" si="2"/>
        <v>2018</v>
      </c>
      <c r="G55" s="47"/>
      <c r="H55" s="99">
        <v>2018</v>
      </c>
      <c r="I55" s="101">
        <f t="shared" si="3"/>
        <v>3.1999999999999997</v>
      </c>
    </row>
    <row r="56" spans="2:9" ht="21" x14ac:dyDescent="0.35">
      <c r="B56" s="39">
        <v>2019</v>
      </c>
      <c r="C56" s="96">
        <v>2.8716666666666666</v>
      </c>
      <c r="D56" s="40">
        <v>43800</v>
      </c>
      <c r="F56" s="47">
        <f t="shared" si="2"/>
        <v>2019</v>
      </c>
      <c r="G56" s="47"/>
      <c r="H56" s="99">
        <v>2019</v>
      </c>
      <c r="I56" s="101">
        <f t="shared" si="3"/>
        <v>2.8716666666666666</v>
      </c>
    </row>
    <row r="57" spans="2:9" ht="21" x14ac:dyDescent="0.35">
      <c r="B57" s="39">
        <v>2020</v>
      </c>
      <c r="C57" s="96">
        <v>2.0241666666666664</v>
      </c>
      <c r="D57" s="40">
        <v>44166</v>
      </c>
      <c r="F57" s="47">
        <f t="shared" si="2"/>
        <v>2020</v>
      </c>
      <c r="G57" s="47"/>
      <c r="H57" s="99">
        <v>2020</v>
      </c>
      <c r="I57" s="101">
        <f t="shared" si="3"/>
        <v>2.0241666666666664</v>
      </c>
    </row>
    <row r="58" spans="2:9" ht="21" x14ac:dyDescent="0.35">
      <c r="B58" s="39">
        <v>2021</v>
      </c>
      <c r="C58" s="96">
        <v>1.8</v>
      </c>
      <c r="D58" s="40">
        <v>44531</v>
      </c>
      <c r="F58" s="47">
        <f t="shared" si="2"/>
        <v>2021</v>
      </c>
      <c r="G58" s="47"/>
      <c r="H58" s="99">
        <v>2021</v>
      </c>
      <c r="I58" s="101">
        <f t="shared" si="3"/>
        <v>1.8</v>
      </c>
    </row>
    <row r="59" spans="2:9" ht="21" x14ac:dyDescent="0.35">
      <c r="B59" s="39">
        <v>2022</v>
      </c>
      <c r="C59" s="96"/>
      <c r="D59" s="40">
        <v>44896</v>
      </c>
      <c r="F59" s="47">
        <f t="shared" si="2"/>
        <v>2022</v>
      </c>
      <c r="G59" s="47"/>
      <c r="H59" s="99">
        <v>2022</v>
      </c>
      <c r="I59" s="101">
        <f t="shared" si="3"/>
        <v>0</v>
      </c>
    </row>
    <row r="60" spans="2:9" ht="21" x14ac:dyDescent="0.35">
      <c r="B60" s="39">
        <v>2023</v>
      </c>
      <c r="C60" s="96"/>
      <c r="D60" s="40">
        <v>45261</v>
      </c>
      <c r="F60" s="47">
        <f t="shared" si="2"/>
        <v>2023</v>
      </c>
      <c r="G60" s="47"/>
      <c r="H60" s="99">
        <v>2023</v>
      </c>
      <c r="I60" s="101">
        <f t="shared" si="3"/>
        <v>0</v>
      </c>
    </row>
    <row r="61" spans="2:9" ht="21" x14ac:dyDescent="0.35">
      <c r="B61" s="39">
        <v>2024</v>
      </c>
      <c r="C61" s="96"/>
      <c r="D61" s="40">
        <v>45627</v>
      </c>
      <c r="F61" s="47">
        <f t="shared" si="2"/>
        <v>2024</v>
      </c>
      <c r="H61" s="99">
        <v>2024</v>
      </c>
      <c r="I61" s="101">
        <f t="shared" si="3"/>
        <v>0</v>
      </c>
    </row>
    <row r="62" spans="2:9" ht="21" x14ac:dyDescent="0.35">
      <c r="B62" s="39">
        <v>2025</v>
      </c>
      <c r="C62" s="96"/>
      <c r="D62" s="40">
        <v>45992</v>
      </c>
      <c r="F62" s="47">
        <f t="shared" si="2"/>
        <v>2025</v>
      </c>
      <c r="H62" s="99">
        <v>2025</v>
      </c>
      <c r="I62" s="101">
        <f t="shared" si="3"/>
        <v>0</v>
      </c>
    </row>
  </sheetData>
  <sortState xmlns:xlrd2="http://schemas.microsoft.com/office/spreadsheetml/2017/richdata2" ref="B7:D59">
    <sortCondition ref="B7:B59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</vt:lpstr>
      <vt:lpstr>Data FP</vt:lpstr>
      <vt:lpstr>Data FT</vt:lpstr>
      <vt:lpstr>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hi goofygoogle.com</cp:lastModifiedBy>
  <dcterms:created xsi:type="dcterms:W3CDTF">2022-03-17T00:01:23Z</dcterms:created>
  <dcterms:modified xsi:type="dcterms:W3CDTF">2025-12-27T03:09:01Z</dcterms:modified>
</cp:coreProperties>
</file>